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cclerk\Documents\Madingley Parish Council\Accounts\2017-2018\"/>
    </mc:Choice>
  </mc:AlternateContent>
  <xr:revisionPtr revIDLastSave="0" documentId="10_ncr:8100000_{E6F0B567-095D-4A95-B511-B97A3EDB1386}" xr6:coauthVersionLast="32" xr6:coauthVersionMax="32" xr10:uidLastSave="{00000000-0000-0000-0000-000000000000}"/>
  <bookViews>
    <workbookView xWindow="0" yWindow="0" windowWidth="17256" windowHeight="7032" activeTab="2" xr2:uid="{00000000-000D-0000-FFFF-FFFF00000000}"/>
  </bookViews>
  <sheets>
    <sheet name="Control" sheetId="1" r:id="rId1"/>
    <sheet name="Receipts_Payments" sheetId="2" r:id="rId2"/>
    <sheet name="Monthly_Analysis" sheetId="3" r:id="rId3"/>
    <sheet name="Budget 18-19" sheetId="4" r:id="rId4"/>
  </sheets>
  <definedNames>
    <definedName name="_xlnm.Print_Area" localSheetId="1">Receipts_Payments!$A:$I</definedName>
    <definedName name="Subjectives">OFFSET(Control!$A$5,0,0,COUNTA(Control!$A:$A)-1)</definedName>
  </definedNames>
  <calcPr calcId="162913"/>
  <fileRecoveryPr autoRecover="0"/>
</workbook>
</file>

<file path=xl/calcChain.xml><?xml version="1.0" encoding="utf-8"?>
<calcChain xmlns="http://schemas.openxmlformats.org/spreadsheetml/2006/main">
  <c r="I10" i="2" l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E46" i="4" l="1"/>
  <c r="E50" i="4" s="1"/>
  <c r="E52" i="4" s="1"/>
  <c r="E33" i="4"/>
  <c r="J40" i="2"/>
  <c r="J41" i="2"/>
  <c r="J42" i="2"/>
  <c r="J27" i="2"/>
  <c r="J25" i="2"/>
  <c r="J23" i="2"/>
  <c r="J10" i="2"/>
  <c r="M11" i="3"/>
  <c r="M14" i="3"/>
  <c r="M15" i="3"/>
  <c r="M16" i="3"/>
  <c r="M17" i="3"/>
  <c r="M18" i="3"/>
  <c r="M19" i="3"/>
  <c r="M20" i="3"/>
  <c r="M21" i="3"/>
  <c r="M22" i="3"/>
  <c r="M23" i="3"/>
  <c r="M25" i="3"/>
  <c r="M26" i="3"/>
  <c r="M27" i="3"/>
  <c r="M28" i="3"/>
  <c r="M30" i="3"/>
  <c r="M31" i="3"/>
  <c r="M32" i="3"/>
  <c r="L24" i="3"/>
  <c r="L25" i="3"/>
  <c r="D45" i="3"/>
  <c r="E45" i="3"/>
  <c r="F45" i="3"/>
  <c r="G45" i="3"/>
  <c r="H45" i="3"/>
  <c r="I45" i="3"/>
  <c r="J45" i="3"/>
  <c r="K45" i="3"/>
  <c r="M45" i="3"/>
  <c r="L45" i="3"/>
  <c r="C45" i="3"/>
  <c r="B45" i="3"/>
  <c r="B46" i="3"/>
  <c r="J93" i="2"/>
  <c r="J94" i="2"/>
  <c r="J87" i="2"/>
  <c r="J88" i="2"/>
  <c r="J89" i="2"/>
  <c r="J90" i="2"/>
  <c r="J91" i="2"/>
  <c r="J92" i="2"/>
  <c r="J86" i="2"/>
  <c r="N45" i="3" l="1"/>
  <c r="P45" i="3" s="1"/>
  <c r="J85" i="2"/>
  <c r="J76" i="2"/>
  <c r="J70" i="2"/>
  <c r="J71" i="2"/>
  <c r="J72" i="2"/>
  <c r="J73" i="2"/>
  <c r="J74" i="2"/>
  <c r="J75" i="2"/>
  <c r="J77" i="2"/>
  <c r="J78" i="2"/>
  <c r="J79" i="2"/>
  <c r="J80" i="2"/>
  <c r="J81" i="2"/>
  <c r="J82" i="2"/>
  <c r="J83" i="2"/>
  <c r="J84" i="2"/>
  <c r="J66" i="2" l="1"/>
  <c r="J34" i="2" l="1"/>
  <c r="J33" i="2"/>
  <c r="M44" i="3" l="1"/>
  <c r="L44" i="3"/>
  <c r="K44" i="3"/>
  <c r="J44" i="3"/>
  <c r="I44" i="3"/>
  <c r="H44" i="3"/>
  <c r="G44" i="3"/>
  <c r="F44" i="3"/>
  <c r="E43" i="3"/>
  <c r="E44" i="3"/>
  <c r="E46" i="3"/>
  <c r="D44" i="3"/>
  <c r="D46" i="3"/>
  <c r="C44" i="3"/>
  <c r="C46" i="3"/>
  <c r="B44" i="3"/>
  <c r="L21" i="3"/>
  <c r="K21" i="3"/>
  <c r="J21" i="3"/>
  <c r="J22" i="3"/>
  <c r="I21" i="3"/>
  <c r="H21" i="3"/>
  <c r="G21" i="3"/>
  <c r="G22" i="3"/>
  <c r="F21" i="3"/>
  <c r="E21" i="3"/>
  <c r="D21" i="3"/>
  <c r="C21" i="3"/>
  <c r="B21" i="3"/>
  <c r="M40" i="3"/>
  <c r="M41" i="3"/>
  <c r="L40" i="3"/>
  <c r="L41" i="3"/>
  <c r="K40" i="3"/>
  <c r="K41" i="3"/>
  <c r="K42" i="3"/>
  <c r="J40" i="3"/>
  <c r="J41" i="3"/>
  <c r="J42" i="3"/>
  <c r="J43" i="3"/>
  <c r="I39" i="3"/>
  <c r="I40" i="3"/>
  <c r="I41" i="3"/>
  <c r="H39" i="3"/>
  <c r="H40" i="3"/>
  <c r="H41" i="3"/>
  <c r="G39" i="3"/>
  <c r="G40" i="3"/>
  <c r="G41" i="3"/>
  <c r="F39" i="3"/>
  <c r="F40" i="3"/>
  <c r="F41" i="3"/>
  <c r="F42" i="3"/>
  <c r="E39" i="3"/>
  <c r="E40" i="3"/>
  <c r="E41" i="3"/>
  <c r="E42" i="3"/>
  <c r="D39" i="3"/>
  <c r="D40" i="3"/>
  <c r="D41" i="3"/>
  <c r="D42" i="3"/>
  <c r="D43" i="3"/>
  <c r="C39" i="3"/>
  <c r="C40" i="3"/>
  <c r="C41" i="3"/>
  <c r="C42" i="3"/>
  <c r="B39" i="3"/>
  <c r="B40" i="3"/>
  <c r="B41" i="3"/>
  <c r="B42" i="3"/>
  <c r="E10" i="3"/>
  <c r="E11" i="3"/>
  <c r="E12" i="3"/>
  <c r="E13" i="3"/>
  <c r="E14" i="3"/>
  <c r="E15" i="3"/>
  <c r="E16" i="3"/>
  <c r="E17" i="3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32" i="3"/>
  <c r="D10" i="3"/>
  <c r="D11" i="3"/>
  <c r="D12" i="3"/>
  <c r="D13" i="3"/>
  <c r="D14" i="3"/>
  <c r="D15" i="3"/>
  <c r="D16" i="3"/>
  <c r="D17" i="3"/>
  <c r="D18" i="3"/>
  <c r="D19" i="3"/>
  <c r="D20" i="3"/>
  <c r="D22" i="3"/>
  <c r="D23" i="3"/>
  <c r="D24" i="3"/>
  <c r="D25" i="3"/>
  <c r="D26" i="3"/>
  <c r="D27" i="3"/>
  <c r="D28" i="3"/>
  <c r="D29" i="3"/>
  <c r="D30" i="3"/>
  <c r="D31" i="3"/>
  <c r="D32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25" i="3"/>
  <c r="C26" i="3"/>
  <c r="C27" i="3"/>
  <c r="C28" i="3"/>
  <c r="C29" i="3"/>
  <c r="C30" i="3"/>
  <c r="C31" i="3"/>
  <c r="C32" i="3"/>
  <c r="B10" i="3"/>
  <c r="B11" i="3"/>
  <c r="B12" i="3"/>
  <c r="B13" i="3"/>
  <c r="B14" i="3"/>
  <c r="B15" i="3"/>
  <c r="B16" i="3"/>
  <c r="B17" i="3"/>
  <c r="B18" i="3"/>
  <c r="B19" i="3"/>
  <c r="B20" i="3"/>
  <c r="B22" i="3"/>
  <c r="B23" i="3"/>
  <c r="B24" i="3"/>
  <c r="B25" i="3"/>
  <c r="B26" i="3"/>
  <c r="B27" i="3"/>
  <c r="B28" i="3"/>
  <c r="B29" i="3"/>
  <c r="B30" i="3"/>
  <c r="B31" i="3"/>
  <c r="B32" i="3"/>
  <c r="J18" i="2"/>
  <c r="J9" i="2"/>
  <c r="J11" i="2"/>
  <c r="J12" i="2"/>
  <c r="J13" i="2"/>
  <c r="P34" i="3"/>
  <c r="O34" i="3"/>
  <c r="M9" i="3"/>
  <c r="L9" i="3"/>
  <c r="L10" i="3"/>
  <c r="L11" i="3"/>
  <c r="L12" i="3"/>
  <c r="L13" i="3"/>
  <c r="L14" i="3"/>
  <c r="L15" i="3"/>
  <c r="L16" i="3"/>
  <c r="L17" i="3"/>
  <c r="L18" i="3"/>
  <c r="L19" i="3"/>
  <c r="L20" i="3"/>
  <c r="L22" i="3"/>
  <c r="L23" i="3"/>
  <c r="L26" i="3"/>
  <c r="L27" i="3"/>
  <c r="L28" i="3"/>
  <c r="L29" i="3"/>
  <c r="L30" i="3"/>
  <c r="L31" i="3"/>
  <c r="L32" i="3"/>
  <c r="K9" i="3"/>
  <c r="K10" i="3"/>
  <c r="K11" i="3"/>
  <c r="K12" i="3"/>
  <c r="K13" i="3"/>
  <c r="K14" i="3"/>
  <c r="K15" i="3"/>
  <c r="K16" i="3"/>
  <c r="K17" i="3"/>
  <c r="K18" i="3"/>
  <c r="K19" i="3"/>
  <c r="K20" i="3"/>
  <c r="K22" i="3"/>
  <c r="K23" i="3"/>
  <c r="K24" i="3"/>
  <c r="K25" i="3"/>
  <c r="K26" i="3"/>
  <c r="K27" i="3"/>
  <c r="K28" i="3"/>
  <c r="K29" i="3"/>
  <c r="K30" i="3"/>
  <c r="K31" i="3"/>
  <c r="K32" i="3"/>
  <c r="J9" i="3"/>
  <c r="J10" i="3"/>
  <c r="J11" i="3"/>
  <c r="J12" i="3"/>
  <c r="J13" i="3"/>
  <c r="J14" i="3"/>
  <c r="J15" i="3"/>
  <c r="J16" i="3"/>
  <c r="J17" i="3"/>
  <c r="J18" i="3"/>
  <c r="J19" i="3"/>
  <c r="J20" i="3"/>
  <c r="J23" i="3"/>
  <c r="J24" i="3"/>
  <c r="J25" i="3"/>
  <c r="J26" i="3"/>
  <c r="J27" i="3"/>
  <c r="J28" i="3"/>
  <c r="J29" i="3"/>
  <c r="J30" i="3"/>
  <c r="J31" i="3"/>
  <c r="J32" i="3"/>
  <c r="I9" i="3"/>
  <c r="I10" i="3"/>
  <c r="I11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H9" i="3"/>
  <c r="H10" i="3"/>
  <c r="H11" i="3"/>
  <c r="H12" i="3"/>
  <c r="H13" i="3"/>
  <c r="H14" i="3"/>
  <c r="H15" i="3"/>
  <c r="H16" i="3"/>
  <c r="H17" i="3"/>
  <c r="H18" i="3"/>
  <c r="H19" i="3"/>
  <c r="H20" i="3"/>
  <c r="H22" i="3"/>
  <c r="H23" i="3"/>
  <c r="H24" i="3"/>
  <c r="H25" i="3"/>
  <c r="H26" i="3"/>
  <c r="H27" i="3"/>
  <c r="H28" i="3"/>
  <c r="H29" i="3"/>
  <c r="H30" i="3"/>
  <c r="H31" i="3"/>
  <c r="H32" i="3"/>
  <c r="G9" i="3"/>
  <c r="G10" i="3"/>
  <c r="G11" i="3"/>
  <c r="G12" i="3"/>
  <c r="G13" i="3"/>
  <c r="G14" i="3"/>
  <c r="G15" i="3"/>
  <c r="G16" i="3"/>
  <c r="G17" i="3"/>
  <c r="G18" i="3"/>
  <c r="G19" i="3"/>
  <c r="G20" i="3"/>
  <c r="G23" i="3"/>
  <c r="G24" i="3"/>
  <c r="G25" i="3"/>
  <c r="G26" i="3"/>
  <c r="G27" i="3"/>
  <c r="G28" i="3"/>
  <c r="G29" i="3"/>
  <c r="G30" i="3"/>
  <c r="G32" i="3"/>
  <c r="F9" i="3"/>
  <c r="F10" i="3"/>
  <c r="F11" i="3"/>
  <c r="F12" i="3"/>
  <c r="F13" i="3"/>
  <c r="F14" i="3"/>
  <c r="F15" i="3"/>
  <c r="F16" i="3"/>
  <c r="F17" i="3"/>
  <c r="F18" i="3"/>
  <c r="F19" i="3"/>
  <c r="F20" i="3"/>
  <c r="F22" i="3"/>
  <c r="F23" i="3"/>
  <c r="F24" i="3"/>
  <c r="F25" i="3"/>
  <c r="F26" i="3"/>
  <c r="F27" i="3"/>
  <c r="F28" i="3"/>
  <c r="F29" i="3"/>
  <c r="F30" i="3"/>
  <c r="F31" i="3"/>
  <c r="F32" i="3"/>
  <c r="E9" i="3"/>
  <c r="D9" i="3"/>
  <c r="C9" i="3"/>
  <c r="B9" i="3"/>
  <c r="N44" i="3" l="1"/>
  <c r="P44" i="3" s="1"/>
  <c r="N21" i="3"/>
  <c r="P21" i="3" s="1"/>
  <c r="N41" i="3"/>
  <c r="P41" i="3" s="1"/>
  <c r="N40" i="3"/>
  <c r="P40" i="3" s="1"/>
  <c r="N26" i="3"/>
  <c r="P26" i="3" s="1"/>
  <c r="N17" i="3"/>
  <c r="P17" i="3" s="1"/>
  <c r="N9" i="3"/>
  <c r="P9" i="3" s="1"/>
  <c r="N30" i="3"/>
  <c r="P30" i="3" s="1"/>
  <c r="N22" i="3"/>
  <c r="P22" i="3" s="1"/>
  <c r="N13" i="3"/>
  <c r="P13" i="3" s="1"/>
  <c r="N27" i="3"/>
  <c r="P27" i="3" s="1"/>
  <c r="N23" i="3"/>
  <c r="P23" i="3" s="1"/>
  <c r="N18" i="3"/>
  <c r="P18" i="3" s="1"/>
  <c r="N14" i="3"/>
  <c r="P14" i="3" s="1"/>
  <c r="N10" i="3"/>
  <c r="P10" i="3" s="1"/>
  <c r="N29" i="3"/>
  <c r="P29" i="3" s="1"/>
  <c r="N25" i="3"/>
  <c r="P25" i="3" s="1"/>
  <c r="N20" i="3"/>
  <c r="P20" i="3" s="1"/>
  <c r="N16" i="3"/>
  <c r="P16" i="3" s="1"/>
  <c r="N12" i="3"/>
  <c r="P12" i="3" s="1"/>
  <c r="N31" i="3"/>
  <c r="P31" i="3" s="1"/>
  <c r="N28" i="3"/>
  <c r="P28" i="3" s="1"/>
  <c r="N24" i="3"/>
  <c r="P24" i="3" s="1"/>
  <c r="N19" i="3"/>
  <c r="P19" i="3" s="1"/>
  <c r="N15" i="3"/>
  <c r="P15" i="3" s="1"/>
  <c r="N11" i="3"/>
  <c r="P11" i="3" s="1"/>
  <c r="J46" i="2"/>
  <c r="I8" i="2" l="1"/>
  <c r="I9" i="2" s="1"/>
  <c r="M39" i="3" l="1"/>
  <c r="M43" i="3"/>
  <c r="M46" i="3"/>
  <c r="M38" i="3"/>
  <c r="N32" i="3"/>
  <c r="P32" i="3" s="1"/>
  <c r="C46" i="4" l="1"/>
  <c r="C50" i="4" s="1"/>
  <c r="C33" i="4"/>
  <c r="C52" i="4" l="1"/>
  <c r="J44" i="2" l="1"/>
  <c r="J48" i="2" l="1"/>
  <c r="J49" i="2"/>
  <c r="J50" i="2"/>
  <c r="J51" i="2"/>
  <c r="J52" i="2"/>
  <c r="J53" i="2"/>
  <c r="J54" i="2"/>
  <c r="J38" i="2"/>
  <c r="L43" i="3" l="1"/>
  <c r="L46" i="3"/>
  <c r="K43" i="3"/>
  <c r="K46" i="3"/>
  <c r="J46" i="3"/>
  <c r="I43" i="3"/>
  <c r="I46" i="3"/>
  <c r="H43" i="3"/>
  <c r="H46" i="3"/>
  <c r="G43" i="3"/>
  <c r="G46" i="3"/>
  <c r="F43" i="3"/>
  <c r="F46" i="3"/>
  <c r="C43" i="3"/>
  <c r="B43" i="3"/>
  <c r="J47" i="2"/>
  <c r="J45" i="2"/>
  <c r="J43" i="2"/>
  <c r="J39" i="2"/>
  <c r="J37" i="2"/>
  <c r="N46" i="3" l="1"/>
  <c r="P46" i="3" s="1"/>
  <c r="N43" i="3"/>
  <c r="P43" i="3" s="1"/>
  <c r="J39" i="3"/>
  <c r="K39" i="3"/>
  <c r="L39" i="3"/>
  <c r="G42" i="3"/>
  <c r="H42" i="3"/>
  <c r="I42" i="3"/>
  <c r="L42" i="3"/>
  <c r="C38" i="3"/>
  <c r="D38" i="3"/>
  <c r="E38" i="3"/>
  <c r="F38" i="3"/>
  <c r="G38" i="3"/>
  <c r="H38" i="3"/>
  <c r="I38" i="3"/>
  <c r="J38" i="3"/>
  <c r="K38" i="3"/>
  <c r="L38" i="3"/>
  <c r="B38" i="3"/>
  <c r="B48" i="3" s="1"/>
  <c r="J7" i="2"/>
  <c r="J8" i="2"/>
  <c r="N42" i="3" l="1"/>
  <c r="P42" i="3" s="1"/>
  <c r="N38" i="3"/>
  <c r="P38" i="3" s="1"/>
  <c r="N39" i="3"/>
  <c r="P39" i="3" s="1"/>
  <c r="J48" i="3"/>
  <c r="F48" i="3"/>
  <c r="C48" i="3"/>
  <c r="K48" i="3"/>
  <c r="E48" i="3"/>
  <c r="L48" i="3"/>
  <c r="H48" i="3"/>
  <c r="D48" i="3"/>
  <c r="G48" i="3"/>
  <c r="I48" i="3"/>
  <c r="M48" i="3"/>
  <c r="P48" i="3" l="1"/>
  <c r="N48" i="3"/>
  <c r="L34" i="3" l="1"/>
  <c r="H34" i="3"/>
  <c r="F34" i="3"/>
  <c r="C34" i="3"/>
  <c r="I34" i="3"/>
  <c r="E34" i="3"/>
  <c r="M34" i="3"/>
  <c r="J34" i="3"/>
  <c r="K34" i="3"/>
  <c r="G34" i="3"/>
  <c r="D34" i="3"/>
  <c r="B34" i="3"/>
  <c r="N34" i="3"/>
</calcChain>
</file>

<file path=xl/sharedStrings.xml><?xml version="1.0" encoding="utf-8"?>
<sst xmlns="http://schemas.openxmlformats.org/spreadsheetml/2006/main" count="346" uniqueCount="153">
  <si>
    <t>Subjective</t>
  </si>
  <si>
    <t>Date</t>
  </si>
  <si>
    <t>Ref.</t>
  </si>
  <si>
    <t>Details</t>
  </si>
  <si>
    <t>Cheq No.</t>
  </si>
  <si>
    <t>Reciept</t>
  </si>
  <si>
    <t>Payment</t>
  </si>
  <si>
    <t>Balance</t>
  </si>
  <si>
    <t>Type</t>
  </si>
  <si>
    <t>Brought Forward</t>
  </si>
  <si>
    <t>Invoice Detail</t>
  </si>
  <si>
    <t>Error Check</t>
  </si>
  <si>
    <t>Insurance</t>
  </si>
  <si>
    <t>Precept</t>
  </si>
  <si>
    <t>Training</t>
  </si>
  <si>
    <t>Payments</t>
  </si>
  <si>
    <t xml:space="preserve">Total </t>
  </si>
  <si>
    <t>Budget</t>
  </si>
  <si>
    <t>Monthly Totals:</t>
  </si>
  <si>
    <t>Receipts</t>
  </si>
  <si>
    <r>
      <t>Variance (+ve/</t>
    </r>
    <r>
      <rPr>
        <b/>
        <sz val="11"/>
        <color rgb="FFFF0000"/>
        <rFont val="Calibri"/>
        <family val="2"/>
        <scheme val="minor"/>
      </rPr>
      <t>(ve)</t>
    </r>
    <r>
      <rPr>
        <b/>
        <sz val="11"/>
        <color theme="0"/>
        <rFont val="Calibri"/>
        <family val="2"/>
        <scheme val="minor"/>
      </rPr>
      <t>)</t>
    </r>
  </si>
  <si>
    <t>Monthly Totals</t>
  </si>
  <si>
    <t>Miscellaneous</t>
  </si>
  <si>
    <t>Audit Fees</t>
  </si>
  <si>
    <t>Councillor Expenses</t>
  </si>
  <si>
    <t>Community Projects</t>
  </si>
  <si>
    <t>Donations - S137</t>
  </si>
  <si>
    <t>Election Expenses</t>
  </si>
  <si>
    <t>Hire of Hall</t>
  </si>
  <si>
    <t>Subscriptions &amp; Fees</t>
  </si>
  <si>
    <t>Reclaimed VAT</t>
  </si>
  <si>
    <t>Deposit Account Interest</t>
  </si>
  <si>
    <t>Councillors Expenses</t>
  </si>
  <si>
    <t>Donations - Section 137</t>
  </si>
  <si>
    <t>Donations</t>
  </si>
  <si>
    <t xml:space="preserve">   </t>
  </si>
  <si>
    <t>Clerk's Salary</t>
  </si>
  <si>
    <t>Clerk's Tax</t>
  </si>
  <si>
    <t>Clerk's Overtime</t>
  </si>
  <si>
    <t>Clerk's Expenses</t>
  </si>
  <si>
    <t>PAYMENTS</t>
  </si>
  <si>
    <t>2017/18</t>
  </si>
  <si>
    <t>Clerk's Expenses - Petrol/Stationery</t>
  </si>
  <si>
    <t>Councillors' Expenses</t>
  </si>
  <si>
    <t xml:space="preserve">Insurance </t>
  </si>
  <si>
    <t>Total</t>
  </si>
  <si>
    <t>RECEIPTS</t>
  </si>
  <si>
    <t>Sub-total</t>
  </si>
  <si>
    <t>Budget Out-turn</t>
  </si>
  <si>
    <t>LGS Services</t>
  </si>
  <si>
    <t>Cheque Ref: 43 from 16/17</t>
  </si>
  <si>
    <t>A &amp; G Printing Company Ltd</t>
  </si>
  <si>
    <t>Madingley Parish Council</t>
  </si>
  <si>
    <t>Play area - Grass Cutting</t>
  </si>
  <si>
    <t>Play area - Maintenance</t>
  </si>
  <si>
    <t>Play area - Rent</t>
  </si>
  <si>
    <t>Play area - Annual Inspection</t>
  </si>
  <si>
    <t>Village Hall - Grass Cutting</t>
  </si>
  <si>
    <t>Traffic Calming</t>
  </si>
  <si>
    <t>Footway Lighting</t>
  </si>
  <si>
    <t xml:space="preserve">Village Hall  </t>
  </si>
  <si>
    <t>Website</t>
  </si>
  <si>
    <t xml:space="preserve">Village Hall </t>
  </si>
  <si>
    <t>Grant Funding</t>
  </si>
  <si>
    <t xml:space="preserve">Village Hall    </t>
  </si>
  <si>
    <t>Actual</t>
  </si>
  <si>
    <t>South Cambs DC - BACS Precept</t>
  </si>
  <si>
    <t>CGM Group Ltd</t>
  </si>
  <si>
    <t>Roger &amp; Lesley Buckley - Madingley News</t>
  </si>
  <si>
    <t>CAPALC - Affiliation Fee</t>
  </si>
  <si>
    <t>Madingley Village Hall - Hire 10/05/17</t>
  </si>
  <si>
    <t>Playsafety Ltd - ROSPA report</t>
  </si>
  <si>
    <t>VAT - £17.50        876 3283 89</t>
  </si>
  <si>
    <t>Came &amp; Company - Insurance</t>
  </si>
  <si>
    <t>Clerk - S Meech - Salary</t>
  </si>
  <si>
    <t>Clerk - S Meech - Overtime</t>
  </si>
  <si>
    <t>Clerk - S Meech - Expenses</t>
  </si>
  <si>
    <t>Reimbursement of printer/scanner &amp; paper</t>
  </si>
  <si>
    <t>VAT - £34.33         257 7200 03</t>
  </si>
  <si>
    <t>CGM Group Ltd June</t>
  </si>
  <si>
    <t>HMRC - Clerks (S Meech) Tax</t>
  </si>
  <si>
    <t>BACS Cambridgeshire Community Foundation</t>
  </si>
  <si>
    <t>A14 community fund for speedwatch equipment</t>
  </si>
  <si>
    <t>Madingley News Advertising Cheque</t>
  </si>
  <si>
    <t>Angliear Hearing &amp; Tinnitus Solutions Advert</t>
  </si>
  <si>
    <t>Madingley News</t>
  </si>
  <si>
    <t>Madingley Village Hall Hire</t>
  </si>
  <si>
    <t>Sept/Nov/Dec</t>
  </si>
  <si>
    <t>Madingley Village Hall - Grant Funding</t>
  </si>
  <si>
    <t>Westcotec Limited</t>
  </si>
  <si>
    <t xml:space="preserve">Sept </t>
  </si>
  <si>
    <t>ITSA Goal Ltd</t>
  </si>
  <si>
    <t>CGM Group Ltd Jul/Aug</t>
  </si>
  <si>
    <t>Clerk - S Meech - Tax rebate</t>
  </si>
  <si>
    <t xml:space="preserve">D Ousby - reimbursement </t>
  </si>
  <si>
    <t>Tally counter/hi-vis</t>
  </si>
  <si>
    <t>SLCC - Annual Subscription</t>
  </si>
  <si>
    <t>Sept</t>
  </si>
  <si>
    <t>SLCC - Local Council Administration Book</t>
  </si>
  <si>
    <t>VAT 891 7527 83 £0.80</t>
  </si>
  <si>
    <t>VAT 533 9928 12         £66.76</t>
  </si>
  <si>
    <t>Speedwatch device VAT 775 3958 74    £480.00</t>
  </si>
  <si>
    <t>Stamps no VAT</t>
  </si>
  <si>
    <t>Cheque transfer from Savings Account</t>
  </si>
  <si>
    <t>Anita Cullum Yoga</t>
  </si>
  <si>
    <t>Rothwell Cleaning</t>
  </si>
  <si>
    <t>BACS - HMRC - VAT Reclaim for 16/17</t>
  </si>
  <si>
    <t>Vintage Travel Advert</t>
  </si>
  <si>
    <t>CAPALC - Clerks Annual Catch up Day</t>
  </si>
  <si>
    <t>CGM Group Ltd Aug/Sept</t>
  </si>
  <si>
    <t>University of Cambridge</t>
  </si>
  <si>
    <t>Play area rental - RPI increase</t>
  </si>
  <si>
    <t>BT Payphone - Adopt a Kiosk</t>
  </si>
  <si>
    <t>Vicky Rutherford - Just Like Wendy's</t>
  </si>
  <si>
    <t>2018/19</t>
  </si>
  <si>
    <t>711 3009 92 VAT - £5.00</t>
  </si>
  <si>
    <t>711 3009 92 VAT - £7.00</t>
  </si>
  <si>
    <t>CGM Group Ltd 9th October</t>
  </si>
  <si>
    <t>CGM Group Ltd 24th October</t>
  </si>
  <si>
    <t>Cambridgeshire ACRE Membership</t>
  </si>
  <si>
    <t>Fens Feeds Ltd</t>
  </si>
  <si>
    <t>Huntsbridge Ltd</t>
  </si>
  <si>
    <t>Limit £1558.20 should be £1,233.91</t>
  </si>
  <si>
    <t>Oct 17 - Sep 18</t>
  </si>
  <si>
    <t>CAPALC - Transparency Fund Credit</t>
  </si>
  <si>
    <t xml:space="preserve">Website funding </t>
  </si>
  <si>
    <t>Road Runner TCA Ltd - Traffic Surveys</t>
  </si>
  <si>
    <t>719 0443 43 VAT - £230.00</t>
  </si>
  <si>
    <t>838 5035 17 VAT - £9.25</t>
  </si>
  <si>
    <t>Play-Ground Supplies Ltd - Maintenance</t>
  </si>
  <si>
    <t>638 5957 84 VAT - £444.80</t>
  </si>
  <si>
    <t>CAPALC - Good Councillor Guides x 3</t>
  </si>
  <si>
    <t>Limit £1233.91</t>
  </si>
  <si>
    <t xml:space="preserve">VAT - £10.00       711 3009 92 </t>
  </si>
  <si>
    <t>VAT - £14.00       711 3009 92</t>
  </si>
  <si>
    <t>VAT Apr - £5.00            711 3009 92</t>
  </si>
  <si>
    <t xml:space="preserve">CGM Group Ltd </t>
  </si>
  <si>
    <t>VAT Apr - £7.00         711 3009 92</t>
  </si>
  <si>
    <t>VAT May - £10.00        711 3009 92</t>
  </si>
  <si>
    <t>VAT May - £14.00         711 3009 92</t>
  </si>
  <si>
    <t>VAT June - £10.00        711 3009 92</t>
  </si>
  <si>
    <t>VAT June - £14.00         711 3009 92</t>
  </si>
  <si>
    <t>VAT Aug - £14.00       711 3009 92</t>
  </si>
  <si>
    <t>VAT Aug - £10.00     711 3009 92</t>
  </si>
  <si>
    <t>VAT July - £10.00   711 3009 62</t>
  </si>
  <si>
    <t>VAT July - £14.00   711 3009 62</t>
  </si>
  <si>
    <t>711 3009 92 VAT - £10.00</t>
  </si>
  <si>
    <t>711 3009 92 VAT - £14.00</t>
  </si>
  <si>
    <t>Budget for 2018/19</t>
  </si>
  <si>
    <t>VAT</t>
  </si>
  <si>
    <t>Savings account balance</t>
  </si>
  <si>
    <t>Savings account interest</t>
  </si>
  <si>
    <t>Transferred from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</si>
</sst>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164" formatCode="_-&quot;£&quot;* #,##0.00_-;[Red]\(&quot;£&quot;* #,##0.00\);_-&quot;£&quot;* &quot;-&quot;??_-;_-@_-"/>
    <numFmt numFmtId="165" formatCode="dd/mm/yy;@"/>
    <numFmt numFmtId="166" formatCode="mmm"/>
    <numFmt numFmtId="167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1454817346722"/>
      </top>
      <bottom style="medium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 style="medium">
        <color theme="4" tint="0.3999450666829432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4" fontId="0" fillId="0" borderId="0" xfId="1" applyNumberFormat="1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/>
    <xf numFmtId="0" fontId="4" fillId="0" borderId="0" xfId="0" applyFont="1" applyFill="1"/>
    <xf numFmtId="164" fontId="7" fillId="0" borderId="0" xfId="1" applyNumberFormat="1" applyFont="1" applyAlignment="1">
      <alignment horizontal="left" vertical="top"/>
    </xf>
    <xf numFmtId="0" fontId="0" fillId="0" borderId="2" xfId="0" applyFill="1" applyBorder="1"/>
    <xf numFmtId="164" fontId="0" fillId="0" borderId="2" xfId="1" applyNumberFormat="1" applyFont="1" applyFill="1" applyBorder="1" applyAlignment="1">
      <alignment horizontal="left" vertical="top"/>
    </xf>
    <xf numFmtId="164" fontId="0" fillId="0" borderId="4" xfId="1" applyNumberFormat="1" applyFont="1" applyFill="1" applyBorder="1" applyAlignment="1">
      <alignment horizontal="left" vertical="top"/>
    </xf>
    <xf numFmtId="0" fontId="0" fillId="0" borderId="4" xfId="0" applyFill="1" applyBorder="1"/>
    <xf numFmtId="0" fontId="3" fillId="0" borderId="5" xfId="0" applyFont="1" applyFill="1" applyBorder="1"/>
    <xf numFmtId="164" fontId="3" fillId="0" borderId="3" xfId="1" applyNumberFormat="1" applyFont="1" applyFill="1" applyBorder="1" applyAlignment="1">
      <alignment horizontal="left" vertical="top"/>
    </xf>
    <xf numFmtId="164" fontId="3" fillId="0" borderId="2" xfId="1" applyNumberFormat="1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left"/>
    </xf>
    <xf numFmtId="164" fontId="8" fillId="0" borderId="0" xfId="1" applyNumberFormat="1" applyFont="1" applyAlignment="1">
      <alignment horizontal="left" vertical="top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167" fontId="10" fillId="0" borderId="0" xfId="0" applyNumberFormat="1" applyFont="1"/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165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164" fontId="8" fillId="0" borderId="0" xfId="1" applyNumberFormat="1" applyFont="1" applyFill="1" applyAlignment="1">
      <alignment horizontal="left" vertical="top"/>
    </xf>
    <xf numFmtId="164" fontId="0" fillId="0" borderId="0" xfId="1" applyNumberFormat="1" applyFont="1" applyFill="1" applyAlignment="1">
      <alignment horizontal="left" vertical="top"/>
    </xf>
    <xf numFmtId="0" fontId="0" fillId="0" borderId="0" xfId="0" applyFill="1"/>
    <xf numFmtId="0" fontId="0" fillId="0" borderId="0" xfId="0" applyFont="1"/>
    <xf numFmtId="165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 wrapText="1"/>
    </xf>
    <xf numFmtId="164" fontId="11" fillId="0" borderId="0" xfId="1" applyNumberFormat="1" applyFont="1" applyFill="1" applyAlignment="1">
      <alignment horizontal="left" vertical="top"/>
    </xf>
    <xf numFmtId="165" fontId="0" fillId="3" borderId="0" xfId="0" applyNumberForma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164" fontId="8" fillId="3" borderId="0" xfId="1" applyNumberFormat="1" applyFont="1" applyFill="1" applyAlignment="1">
      <alignment horizontal="left" vertical="top"/>
    </xf>
    <xf numFmtId="0" fontId="0" fillId="3" borderId="0" xfId="0" applyFill="1"/>
    <xf numFmtId="8" fontId="0" fillId="0" borderId="0" xfId="0" applyNumberFormat="1"/>
    <xf numFmtId="164" fontId="0" fillId="3" borderId="0" xfId="1" applyNumberFormat="1" applyFont="1" applyFill="1" applyAlignment="1">
      <alignment horizontal="left" vertical="top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£&quot;* #,##0.00_-;[Red]\(&quot;£&quot;* #,##0.00\);_-&quot;£&quot;* &quot;-&quot;??_-;_-@_-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£&quot;* #,##0.00_-;[Red]\(&quot;£&quot;* #,##0.00\);_-&quot;£&quot;* &quot;-&quot;??_-;_-@_-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£&quot;* #,##0.00_-;[Red]\(&quot;£&quot;* #,##0.00\);_-&quot;£&quot;* &quot;-&quot;??_-;_-@_-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£&quot;* #,##0.00_-;[Red]\(&quot;£&quot;* #,##0.00\);_-&quot;£&quot;* &quot;-&quot;??_-;_-@_-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&quot;£&quot;* #,##0.00_-;[Red]\(&quot;£&quot;* #,##0.00\);_-&quot;£&quot;* &quot;-&quot;??_-;_-@_-"/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numFmt numFmtId="165" formatCode="dd/mm/yy;@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32" totalsRowShown="0" headerRowDxfId="13">
  <autoFilter ref="A1:A32" xr:uid="{00000000-0009-0000-0100-000002000000}"/>
  <tableColumns count="1">
    <tableColumn id="1" xr3:uid="{00000000-0010-0000-0000-000001000000}" name="Subjectiv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6:K94" totalsRowShown="0" headerRowDxfId="12" dataDxfId="11" dataCellStyle="Currency">
  <autoFilter ref="A6:K94" xr:uid="{00000000-0009-0000-0100-000001000000}"/>
  <sortState ref="A7:J164">
    <sortCondition ref="A6:A164"/>
  </sortState>
  <tableColumns count="11">
    <tableColumn id="1" xr3:uid="{00000000-0010-0000-0100-000001000000}" name="Date" dataDxfId="10"/>
    <tableColumn id="2" xr3:uid="{00000000-0010-0000-0100-000002000000}" name="Ref." dataDxfId="9"/>
    <tableColumn id="3" xr3:uid="{00000000-0010-0000-0100-000003000000}" name="Details" dataDxfId="8"/>
    <tableColumn id="4" xr3:uid="{00000000-0010-0000-0100-000004000000}" name="Invoice Detail" dataDxfId="7"/>
    <tableColumn id="5" xr3:uid="{00000000-0010-0000-0100-000005000000}" name="Type" dataDxfId="6"/>
    <tableColumn id="6" xr3:uid="{00000000-0010-0000-0100-000006000000}" name="Cheq No." dataDxfId="5"/>
    <tableColumn id="7" xr3:uid="{00000000-0010-0000-0100-000007000000}" name="Reciept" dataDxfId="4" dataCellStyle="Currency"/>
    <tableColumn id="8" xr3:uid="{00000000-0010-0000-0100-000008000000}" name="Payment" dataDxfId="3" dataCellStyle="Currency"/>
    <tableColumn id="9" xr3:uid="{00000000-0010-0000-0100-000009000000}" name="Balance" dataDxfId="2" dataCellStyle="Currency">
      <calculatedColumnFormula>SUM(I6,G7:H7)</calculatedColumnFormula>
    </tableColumn>
    <tableColumn id="10" xr3:uid="{00000000-0010-0000-0100-00000A000000}" name="Error Check" dataDxfId="1" dataCellStyle="Currency">
      <calculatedColumnFormula>IF(Table1[[#This Row],[Reciept]]&lt;0,"Warning, receipt expected to be positive",IF(Table1[[#This Row],[Payment]]&gt;0,"Warning, payment expected to be negative",""))</calculatedColumnFormula>
    </tableColumn>
    <tableColumn id="11" xr3:uid="{2EF83DBD-94A6-49A0-8DFF-3769D495CC5F}" name="VAT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2"/>
  <sheetViews>
    <sheetView zoomScale="75" zoomScaleNormal="75" workbookViewId="0">
      <selection activeCell="A22" sqref="A22"/>
    </sheetView>
  </sheetViews>
  <sheetFormatPr defaultRowHeight="14.4" x14ac:dyDescent="0.3"/>
  <cols>
    <col min="1" max="1" width="58.33203125" customWidth="1"/>
  </cols>
  <sheetData>
    <row r="1" spans="1:1" x14ac:dyDescent="0.3">
      <c r="A1" s="1" t="s">
        <v>0</v>
      </c>
    </row>
    <row r="2" spans="1:1" x14ac:dyDescent="0.3">
      <c r="A2" s="1"/>
    </row>
    <row r="3" spans="1:1" x14ac:dyDescent="0.3">
      <c r="A3" s="31"/>
    </row>
    <row r="4" spans="1:1" x14ac:dyDescent="0.3">
      <c r="A4" s="31"/>
    </row>
    <row r="5" spans="1:1" x14ac:dyDescent="0.3">
      <c r="A5" t="s">
        <v>23</v>
      </c>
    </row>
    <row r="6" spans="1:1" x14ac:dyDescent="0.3">
      <c r="A6" t="s">
        <v>36</v>
      </c>
    </row>
    <row r="7" spans="1:1" x14ac:dyDescent="0.3">
      <c r="A7" t="s">
        <v>37</v>
      </c>
    </row>
    <row r="8" spans="1:1" x14ac:dyDescent="0.3">
      <c r="A8" t="s">
        <v>38</v>
      </c>
    </row>
    <row r="9" spans="1:1" x14ac:dyDescent="0.3">
      <c r="A9" t="s">
        <v>39</v>
      </c>
    </row>
    <row r="10" spans="1:1" x14ac:dyDescent="0.3">
      <c r="A10" t="s">
        <v>24</v>
      </c>
    </row>
    <row r="11" spans="1:1" x14ac:dyDescent="0.3">
      <c r="A11" t="s">
        <v>25</v>
      </c>
    </row>
    <row r="12" spans="1:1" x14ac:dyDescent="0.3">
      <c r="A12" t="s">
        <v>31</v>
      </c>
    </row>
    <row r="13" spans="1:1" x14ac:dyDescent="0.3">
      <c r="A13" t="s">
        <v>26</v>
      </c>
    </row>
    <row r="14" spans="1:1" x14ac:dyDescent="0.3">
      <c r="A14" t="s">
        <v>27</v>
      </c>
    </row>
    <row r="15" spans="1:1" x14ac:dyDescent="0.3">
      <c r="A15" t="s">
        <v>59</v>
      </c>
    </row>
    <row r="16" spans="1:1" x14ac:dyDescent="0.3">
      <c r="A16" t="s">
        <v>63</v>
      </c>
    </row>
    <row r="17" spans="1:1" x14ac:dyDescent="0.3">
      <c r="A17" t="s">
        <v>28</v>
      </c>
    </row>
    <row r="18" spans="1:1" x14ac:dyDescent="0.3">
      <c r="A18" t="s">
        <v>12</v>
      </c>
    </row>
    <row r="19" spans="1:1" x14ac:dyDescent="0.3">
      <c r="A19" t="s">
        <v>85</v>
      </c>
    </row>
    <row r="20" spans="1:1" x14ac:dyDescent="0.3">
      <c r="A20" t="s">
        <v>22</v>
      </c>
    </row>
    <row r="21" spans="1:1" x14ac:dyDescent="0.3">
      <c r="A21" t="s">
        <v>53</v>
      </c>
    </row>
    <row r="22" spans="1:1" x14ac:dyDescent="0.3">
      <c r="A22" t="s">
        <v>54</v>
      </c>
    </row>
    <row r="23" spans="1:1" x14ac:dyDescent="0.3">
      <c r="A23" t="s">
        <v>55</v>
      </c>
    </row>
    <row r="24" spans="1:1" x14ac:dyDescent="0.3">
      <c r="A24" t="s">
        <v>56</v>
      </c>
    </row>
    <row r="25" spans="1:1" x14ac:dyDescent="0.3">
      <c r="A25" t="s">
        <v>13</v>
      </c>
    </row>
    <row r="26" spans="1:1" x14ac:dyDescent="0.3">
      <c r="A26" t="s">
        <v>30</v>
      </c>
    </row>
    <row r="27" spans="1:1" x14ac:dyDescent="0.3">
      <c r="A27" t="s">
        <v>29</v>
      </c>
    </row>
    <row r="28" spans="1:1" x14ac:dyDescent="0.3">
      <c r="A28" t="s">
        <v>58</v>
      </c>
    </row>
    <row r="29" spans="1:1" x14ac:dyDescent="0.3">
      <c r="A29" t="s">
        <v>14</v>
      </c>
    </row>
    <row r="30" spans="1:1" x14ac:dyDescent="0.3">
      <c r="A30" t="s">
        <v>57</v>
      </c>
    </row>
    <row r="31" spans="1:1" x14ac:dyDescent="0.3">
      <c r="A31" t="s">
        <v>60</v>
      </c>
    </row>
    <row r="32" spans="1:1" x14ac:dyDescent="0.3">
      <c r="A32" t="s">
        <v>61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177"/>
  <sheetViews>
    <sheetView topLeftCell="A61" zoomScale="70" zoomScaleNormal="70" workbookViewId="0">
      <selection activeCell="H8" sqref="H8:H91"/>
    </sheetView>
  </sheetViews>
  <sheetFormatPr defaultRowHeight="14.4" x14ac:dyDescent="0.3"/>
  <cols>
    <col min="1" max="1" width="9.6640625" bestFit="1" customWidth="1"/>
    <col min="2" max="2" width="9.6640625" customWidth="1"/>
    <col min="3" max="5" width="46.109375" customWidth="1"/>
    <col min="6" max="6" width="12.33203125" bestFit="1" customWidth="1"/>
    <col min="7" max="7" width="12.21875" bestFit="1" customWidth="1"/>
    <col min="8" max="8" width="12.109375" bestFit="1" customWidth="1"/>
    <col min="9" max="9" width="12.21875" bestFit="1" customWidth="1"/>
    <col min="10" max="10" width="16.5546875" customWidth="1"/>
    <col min="11" max="11" width="12" bestFit="1" customWidth="1"/>
  </cols>
  <sheetData>
    <row r="2" spans="1:11" ht="21" x14ac:dyDescent="0.4">
      <c r="A2" s="43" t="s">
        <v>52</v>
      </c>
      <c r="B2" s="43"/>
      <c r="C2" s="43"/>
      <c r="D2" s="43"/>
      <c r="E2" s="43"/>
      <c r="F2" s="43"/>
      <c r="G2" s="43"/>
      <c r="H2" s="43"/>
      <c r="I2" s="43"/>
    </row>
    <row r="4" spans="1:11" ht="18" x14ac:dyDescent="0.35">
      <c r="A4" s="44" t="s">
        <v>35</v>
      </c>
      <c r="B4" s="44"/>
      <c r="C4" s="44"/>
      <c r="D4" s="44"/>
      <c r="E4" s="44"/>
      <c r="F4" s="44"/>
      <c r="G4" s="44"/>
      <c r="H4" s="44"/>
      <c r="I4" s="44"/>
    </row>
    <row r="6" spans="1:11" x14ac:dyDescent="0.3">
      <c r="A6" s="1" t="s">
        <v>1</v>
      </c>
      <c r="B6" s="1" t="s">
        <v>2</v>
      </c>
      <c r="C6" s="1" t="s">
        <v>3</v>
      </c>
      <c r="D6" s="1" t="s">
        <v>10</v>
      </c>
      <c r="E6" s="1" t="s">
        <v>8</v>
      </c>
      <c r="F6" s="1" t="s">
        <v>4</v>
      </c>
      <c r="G6" s="1" t="s">
        <v>5</v>
      </c>
      <c r="H6" s="1" t="s">
        <v>6</v>
      </c>
      <c r="I6" s="1" t="s">
        <v>7</v>
      </c>
      <c r="J6" s="7" t="s">
        <v>11</v>
      </c>
      <c r="K6" s="1" t="s">
        <v>149</v>
      </c>
    </row>
    <row r="7" spans="1:11" x14ac:dyDescent="0.3">
      <c r="A7" s="2">
        <v>42826</v>
      </c>
      <c r="B7" s="3"/>
      <c r="C7" s="5" t="s">
        <v>9</v>
      </c>
      <c r="D7" s="5"/>
      <c r="E7" s="3"/>
      <c r="F7" s="3"/>
      <c r="G7" s="4"/>
      <c r="H7" s="4"/>
      <c r="I7" s="4">
        <v>325.39</v>
      </c>
      <c r="J7" s="8" t="str">
        <f>IF(Table1[[#This Row],[Reciept]]&lt;0,"Warning, receipt expected to be positive",IF(Table1[[#This Row],[Payment]]&gt;0,"Warning, payment expected to be negative",""))</f>
        <v/>
      </c>
      <c r="K7" s="17"/>
    </row>
    <row r="8" spans="1:11" x14ac:dyDescent="0.3">
      <c r="A8" s="2">
        <v>42844</v>
      </c>
      <c r="B8" s="3"/>
      <c r="C8" s="5" t="s">
        <v>49</v>
      </c>
      <c r="D8" s="5" t="s">
        <v>50</v>
      </c>
      <c r="E8" s="3"/>
      <c r="F8" s="3">
        <v>101067</v>
      </c>
      <c r="G8" s="4"/>
      <c r="H8" s="4">
        <v>-142.66</v>
      </c>
      <c r="I8" s="4">
        <f t="shared" ref="I8:I78" si="0">SUM(I7,G8:H8)</f>
        <v>182.73</v>
      </c>
      <c r="J8" s="4" t="str">
        <f>IF(Table1[[#This Row],[Reciept]]&lt;0,"Warning, receipt expected to be positive",IF(Table1[[#This Row],[Payment]]&gt;0,"Warning, payment expected to be negative",""))</f>
        <v/>
      </c>
      <c r="K8" s="17"/>
    </row>
    <row r="9" spans="1:11" x14ac:dyDescent="0.3">
      <c r="A9" s="2">
        <v>42845</v>
      </c>
      <c r="B9" s="3">
        <v>1</v>
      </c>
      <c r="C9" s="5" t="s">
        <v>67</v>
      </c>
      <c r="D9" s="5" t="s">
        <v>133</v>
      </c>
      <c r="E9" s="3" t="s">
        <v>53</v>
      </c>
      <c r="F9" s="3">
        <v>101068</v>
      </c>
      <c r="G9" s="4"/>
      <c r="H9" s="4">
        <v>-60</v>
      </c>
      <c r="I9" s="4">
        <f t="shared" si="0"/>
        <v>122.72999999999999</v>
      </c>
      <c r="J9" s="4" t="str">
        <f>IF(Table1[[#This Row],[Reciept]]&lt;0,"Warning, receipt expected to be positive",IF(Table1[[#This Row],[Payment]]&gt;0,"Warning, payment expected to be negative",""))</f>
        <v/>
      </c>
      <c r="K9" s="17">
        <v>10</v>
      </c>
    </row>
    <row r="10" spans="1:11" x14ac:dyDescent="0.3">
      <c r="A10" s="2">
        <v>42845</v>
      </c>
      <c r="B10" s="3">
        <v>1</v>
      </c>
      <c r="C10" s="5" t="s">
        <v>67</v>
      </c>
      <c r="D10" s="5" t="s">
        <v>134</v>
      </c>
      <c r="E10" s="3" t="s">
        <v>57</v>
      </c>
      <c r="F10" s="3">
        <v>101068</v>
      </c>
      <c r="G10" s="17"/>
      <c r="H10" s="17">
        <v>-84</v>
      </c>
      <c r="I10" s="4">
        <f t="shared" si="0"/>
        <v>38.72999999999999</v>
      </c>
      <c r="J10" s="17" t="str">
        <f>IF(Table1[[#This Row],[Reciept]]&lt;0,"Warning, receipt expected to be positive",IF(Table1[[#This Row],[Payment]]&gt;0,"Warning, payment expected to be negative",""))</f>
        <v/>
      </c>
      <c r="K10" s="17">
        <v>14</v>
      </c>
    </row>
    <row r="11" spans="1:11" x14ac:dyDescent="0.3">
      <c r="A11" s="2">
        <v>42845</v>
      </c>
      <c r="B11" s="3">
        <v>2</v>
      </c>
      <c r="C11" s="5" t="s">
        <v>51</v>
      </c>
      <c r="D11" s="5"/>
      <c r="E11" s="3" t="s">
        <v>85</v>
      </c>
      <c r="F11" s="3">
        <v>101069</v>
      </c>
      <c r="G11" s="4"/>
      <c r="H11" s="4">
        <v>-251</v>
      </c>
      <c r="I11" s="4">
        <f t="shared" si="0"/>
        <v>-212.27</v>
      </c>
      <c r="J11" s="4" t="str">
        <f>IF(Table1[[#This Row],[Reciept]]&lt;0,"Warning, receipt expected to be positive",IF(Table1[[#This Row],[Payment]]&gt;0,"Warning, payment expected to be negative",""))</f>
        <v/>
      </c>
      <c r="K11" s="17"/>
    </row>
    <row r="12" spans="1:11" x14ac:dyDescent="0.3">
      <c r="A12" s="2">
        <v>42845</v>
      </c>
      <c r="B12" s="3">
        <v>3</v>
      </c>
      <c r="C12" s="5" t="s">
        <v>68</v>
      </c>
      <c r="D12" s="5"/>
      <c r="E12" s="3" t="s">
        <v>85</v>
      </c>
      <c r="F12" s="3">
        <v>101070</v>
      </c>
      <c r="G12" s="4"/>
      <c r="H12" s="4">
        <v>-25</v>
      </c>
      <c r="I12" s="4">
        <f t="shared" si="0"/>
        <v>-237.27</v>
      </c>
      <c r="J12" s="4" t="str">
        <f>IF(Table1[[#This Row],[Reciept]]&lt;0,"Warning, receipt expected to be positive",IF(Table1[[#This Row],[Payment]]&gt;0,"Warning, payment expected to be negative",""))</f>
        <v/>
      </c>
      <c r="K12" s="17"/>
    </row>
    <row r="13" spans="1:11" x14ac:dyDescent="0.3">
      <c r="A13" s="2">
        <v>42845</v>
      </c>
      <c r="B13" s="3">
        <v>4</v>
      </c>
      <c r="C13" s="5" t="s">
        <v>69</v>
      </c>
      <c r="D13" s="5"/>
      <c r="E13" s="3" t="s">
        <v>29</v>
      </c>
      <c r="F13" s="3">
        <v>101071</v>
      </c>
      <c r="G13" s="4"/>
      <c r="H13" s="4">
        <v>-128.02000000000001</v>
      </c>
      <c r="I13" s="4">
        <f t="shared" si="0"/>
        <v>-365.29</v>
      </c>
      <c r="J13" s="4" t="str">
        <f>IF(Table1[[#This Row],[Reciept]]&lt;0,"Warning, receipt expected to be positive",IF(Table1[[#This Row],[Payment]]&gt;0,"Warning, payment expected to be negative",""))</f>
        <v/>
      </c>
      <c r="K13" s="17"/>
    </row>
    <row r="14" spans="1:11" x14ac:dyDescent="0.3">
      <c r="A14" s="25">
        <v>42846</v>
      </c>
      <c r="B14" s="26"/>
      <c r="C14" s="27" t="s">
        <v>66</v>
      </c>
      <c r="D14" s="27"/>
      <c r="E14" s="26" t="s">
        <v>13</v>
      </c>
      <c r="F14" s="26"/>
      <c r="G14" s="28">
        <v>3568.25</v>
      </c>
      <c r="H14" s="28"/>
      <c r="I14" s="4">
        <f t="shared" si="0"/>
        <v>3202.96</v>
      </c>
      <c r="J14" s="17"/>
      <c r="K14" s="17"/>
    </row>
    <row r="15" spans="1:11" x14ac:dyDescent="0.3">
      <c r="A15" s="25">
        <v>42880</v>
      </c>
      <c r="B15" s="26">
        <v>5</v>
      </c>
      <c r="C15" s="27" t="s">
        <v>70</v>
      </c>
      <c r="D15" s="27"/>
      <c r="E15" s="26" t="s">
        <v>28</v>
      </c>
      <c r="F15" s="26">
        <v>101072</v>
      </c>
      <c r="G15" s="28"/>
      <c r="H15" s="28">
        <v>-20</v>
      </c>
      <c r="I15" s="4">
        <f t="shared" si="0"/>
        <v>3182.96</v>
      </c>
      <c r="J15" s="17"/>
      <c r="K15" s="17"/>
    </row>
    <row r="16" spans="1:11" x14ac:dyDescent="0.3">
      <c r="A16" s="25">
        <v>42880</v>
      </c>
      <c r="B16" s="26">
        <v>6</v>
      </c>
      <c r="C16" s="27" t="s">
        <v>71</v>
      </c>
      <c r="D16" s="27" t="s">
        <v>72</v>
      </c>
      <c r="E16" s="26" t="s">
        <v>56</v>
      </c>
      <c r="F16" s="26">
        <v>101073</v>
      </c>
      <c r="G16" s="28"/>
      <c r="H16" s="28">
        <v>-105</v>
      </c>
      <c r="I16" s="4">
        <f t="shared" si="0"/>
        <v>3077.96</v>
      </c>
      <c r="J16" s="17"/>
      <c r="K16" s="17">
        <v>17.5</v>
      </c>
    </row>
    <row r="17" spans="1:11" x14ac:dyDescent="0.3">
      <c r="A17" s="25">
        <v>42880</v>
      </c>
      <c r="B17" s="26">
        <v>7</v>
      </c>
      <c r="C17" s="27" t="s">
        <v>73</v>
      </c>
      <c r="D17" s="27"/>
      <c r="E17" s="26" t="s">
        <v>12</v>
      </c>
      <c r="F17" s="26">
        <v>101074</v>
      </c>
      <c r="G17" s="28"/>
      <c r="H17" s="28">
        <v>-410.72</v>
      </c>
      <c r="I17" s="4">
        <f t="shared" si="0"/>
        <v>2667.24</v>
      </c>
      <c r="J17" s="17"/>
      <c r="K17" s="17"/>
    </row>
    <row r="18" spans="1:11" x14ac:dyDescent="0.3">
      <c r="A18" s="25">
        <v>42906</v>
      </c>
      <c r="B18" s="26"/>
      <c r="C18" s="27" t="s">
        <v>81</v>
      </c>
      <c r="D18" s="27" t="s">
        <v>82</v>
      </c>
      <c r="E18" s="26" t="s">
        <v>58</v>
      </c>
      <c r="F18" s="26"/>
      <c r="G18" s="29">
        <v>1389</v>
      </c>
      <c r="H18" s="29"/>
      <c r="I18" s="4">
        <f t="shared" si="0"/>
        <v>4056.24</v>
      </c>
      <c r="J18" s="4" t="str">
        <f>IF(Table1[[#This Row],[Reciept]]&lt;0,"Warning, receipt expected to be positive",IF(Table1[[#This Row],[Payment]]&gt;0,"Warning, payment expected to be negative",""))</f>
        <v/>
      </c>
      <c r="K18" s="17"/>
    </row>
    <row r="19" spans="1:11" x14ac:dyDescent="0.3">
      <c r="A19" s="25">
        <v>42922</v>
      </c>
      <c r="B19" s="26">
        <v>8</v>
      </c>
      <c r="C19" s="27" t="s">
        <v>74</v>
      </c>
      <c r="D19" s="27"/>
      <c r="E19" s="26" t="s">
        <v>36</v>
      </c>
      <c r="F19" s="26">
        <v>101075</v>
      </c>
      <c r="G19" s="28"/>
      <c r="H19" s="28">
        <v>-133.05000000000001</v>
      </c>
      <c r="I19" s="4">
        <f t="shared" si="0"/>
        <v>3923.1899999999996</v>
      </c>
      <c r="J19" s="17"/>
      <c r="K19" s="17"/>
    </row>
    <row r="20" spans="1:11" x14ac:dyDescent="0.3">
      <c r="A20" s="25">
        <v>42922</v>
      </c>
      <c r="B20" s="26">
        <v>8</v>
      </c>
      <c r="C20" s="27" t="s">
        <v>75</v>
      </c>
      <c r="D20" s="27"/>
      <c r="E20" s="26" t="s">
        <v>38</v>
      </c>
      <c r="F20" s="26">
        <v>101075</v>
      </c>
      <c r="G20" s="28"/>
      <c r="H20" s="28">
        <v>-35.35</v>
      </c>
      <c r="I20" s="4">
        <f t="shared" si="0"/>
        <v>3887.8399999999997</v>
      </c>
      <c r="J20" s="17"/>
      <c r="K20" s="17"/>
    </row>
    <row r="21" spans="1:11" x14ac:dyDescent="0.3">
      <c r="A21" s="25">
        <v>42922</v>
      </c>
      <c r="B21" s="26">
        <v>8</v>
      </c>
      <c r="C21" s="27" t="s">
        <v>76</v>
      </c>
      <c r="D21" s="27"/>
      <c r="E21" s="26" t="s">
        <v>39</v>
      </c>
      <c r="F21" s="26">
        <v>101075</v>
      </c>
      <c r="G21" s="28"/>
      <c r="H21" s="28">
        <v>-7</v>
      </c>
      <c r="I21" s="4">
        <f t="shared" si="0"/>
        <v>3880.8399999999997</v>
      </c>
      <c r="J21" s="17"/>
      <c r="K21" s="17"/>
    </row>
    <row r="22" spans="1:11" x14ac:dyDescent="0.3">
      <c r="A22" s="25">
        <v>42922</v>
      </c>
      <c r="B22" s="26">
        <v>9</v>
      </c>
      <c r="C22" s="27" t="s">
        <v>77</v>
      </c>
      <c r="D22" s="27" t="s">
        <v>78</v>
      </c>
      <c r="E22" s="26" t="s">
        <v>22</v>
      </c>
      <c r="F22" s="26">
        <v>101076</v>
      </c>
      <c r="G22" s="28"/>
      <c r="H22" s="28">
        <v>-205.97</v>
      </c>
      <c r="I22" s="4">
        <f t="shared" si="0"/>
        <v>3674.87</v>
      </c>
      <c r="J22" s="17"/>
      <c r="K22" s="17">
        <v>34.33</v>
      </c>
    </row>
    <row r="23" spans="1:11" x14ac:dyDescent="0.3">
      <c r="A23" s="25">
        <v>42922</v>
      </c>
      <c r="B23" s="26">
        <v>10</v>
      </c>
      <c r="C23" s="27" t="s">
        <v>67</v>
      </c>
      <c r="D23" s="27" t="s">
        <v>135</v>
      </c>
      <c r="E23" s="26" t="s">
        <v>53</v>
      </c>
      <c r="F23" s="26">
        <v>101077</v>
      </c>
      <c r="G23" s="28"/>
      <c r="H23" s="28">
        <v>-30</v>
      </c>
      <c r="I23" s="4">
        <f t="shared" si="0"/>
        <v>3644.87</v>
      </c>
      <c r="J23" s="17" t="str">
        <f>IF(Table1[[#This Row],[Reciept]]&lt;0,"Warning, receipt expected to be positive",IF(Table1[[#This Row],[Payment]]&gt;0,"Warning, payment expected to be negative",""))</f>
        <v/>
      </c>
      <c r="K23" s="17">
        <v>5</v>
      </c>
    </row>
    <row r="24" spans="1:11" x14ac:dyDescent="0.3">
      <c r="A24" s="25">
        <v>42922</v>
      </c>
      <c r="B24" s="26">
        <v>10</v>
      </c>
      <c r="C24" s="27" t="s">
        <v>136</v>
      </c>
      <c r="D24" s="27" t="s">
        <v>137</v>
      </c>
      <c r="E24" s="26" t="s">
        <v>57</v>
      </c>
      <c r="F24" s="26">
        <v>101077</v>
      </c>
      <c r="G24" s="28"/>
      <c r="H24" s="28">
        <v>-42</v>
      </c>
      <c r="I24" s="4">
        <f t="shared" si="0"/>
        <v>3602.87</v>
      </c>
      <c r="J24" s="17"/>
      <c r="K24" s="17">
        <v>7</v>
      </c>
    </row>
    <row r="25" spans="1:11" x14ac:dyDescent="0.3">
      <c r="A25" s="25">
        <v>42922</v>
      </c>
      <c r="B25" s="26">
        <v>10</v>
      </c>
      <c r="C25" s="27" t="s">
        <v>67</v>
      </c>
      <c r="D25" s="27" t="s">
        <v>138</v>
      </c>
      <c r="E25" s="26" t="s">
        <v>53</v>
      </c>
      <c r="F25" s="26">
        <v>101077</v>
      </c>
      <c r="G25" s="28"/>
      <c r="H25" s="28">
        <v>-60</v>
      </c>
      <c r="I25" s="4">
        <f t="shared" si="0"/>
        <v>3542.87</v>
      </c>
      <c r="J25" s="17" t="str">
        <f>IF(Table1[[#This Row],[Reciept]]&lt;0,"Warning, receipt expected to be positive",IF(Table1[[#This Row],[Payment]]&gt;0,"Warning, payment expected to be negative",""))</f>
        <v/>
      </c>
      <c r="K25" s="17">
        <v>10</v>
      </c>
    </row>
    <row r="26" spans="1:11" x14ac:dyDescent="0.3">
      <c r="A26" s="25">
        <v>42922</v>
      </c>
      <c r="B26" s="26">
        <v>10</v>
      </c>
      <c r="C26" s="27" t="s">
        <v>67</v>
      </c>
      <c r="D26" s="27" t="s">
        <v>139</v>
      </c>
      <c r="E26" s="26" t="s">
        <v>57</v>
      </c>
      <c r="F26" s="26">
        <v>101077</v>
      </c>
      <c r="G26" s="28"/>
      <c r="H26" s="28">
        <v>-84</v>
      </c>
      <c r="I26" s="4">
        <f t="shared" si="0"/>
        <v>3458.87</v>
      </c>
      <c r="J26" s="17"/>
      <c r="K26" s="17">
        <v>14</v>
      </c>
    </row>
    <row r="27" spans="1:11" x14ac:dyDescent="0.3">
      <c r="A27" s="25">
        <v>42922</v>
      </c>
      <c r="B27" s="26">
        <v>10</v>
      </c>
      <c r="C27" s="27" t="s">
        <v>67</v>
      </c>
      <c r="D27" s="27" t="s">
        <v>140</v>
      </c>
      <c r="E27" s="26" t="s">
        <v>53</v>
      </c>
      <c r="F27" s="26">
        <v>101077</v>
      </c>
      <c r="G27" s="28"/>
      <c r="H27" s="28">
        <v>-60</v>
      </c>
      <c r="I27" s="4">
        <f t="shared" si="0"/>
        <v>3398.87</v>
      </c>
      <c r="J27" s="17" t="str">
        <f>IF(Table1[[#This Row],[Reciept]]&lt;0,"Warning, receipt expected to be positive",IF(Table1[[#This Row],[Payment]]&gt;0,"Warning, payment expected to be negative",""))</f>
        <v/>
      </c>
      <c r="K27" s="17">
        <v>10</v>
      </c>
    </row>
    <row r="28" spans="1:11" x14ac:dyDescent="0.3">
      <c r="A28" s="25">
        <v>42922</v>
      </c>
      <c r="B28" s="26">
        <v>10</v>
      </c>
      <c r="C28" s="27" t="s">
        <v>79</v>
      </c>
      <c r="D28" s="27" t="s">
        <v>141</v>
      </c>
      <c r="E28" s="26" t="s">
        <v>57</v>
      </c>
      <c r="F28" s="26">
        <v>101077</v>
      </c>
      <c r="G28" s="28"/>
      <c r="H28" s="28">
        <v>-84</v>
      </c>
      <c r="I28" s="4">
        <f t="shared" si="0"/>
        <v>3314.87</v>
      </c>
      <c r="J28" s="17"/>
      <c r="K28" s="17">
        <v>14</v>
      </c>
    </row>
    <row r="29" spans="1:11" s="30" customFormat="1" x14ac:dyDescent="0.3">
      <c r="A29" s="25">
        <v>42922</v>
      </c>
      <c r="B29" s="26">
        <v>11</v>
      </c>
      <c r="C29" s="27" t="s">
        <v>68</v>
      </c>
      <c r="D29" s="27"/>
      <c r="E29" s="26" t="s">
        <v>85</v>
      </c>
      <c r="F29" s="26">
        <v>101078</v>
      </c>
      <c r="G29" s="28"/>
      <c r="H29" s="28">
        <v>-25</v>
      </c>
      <c r="I29" s="4">
        <f t="shared" si="0"/>
        <v>3289.87</v>
      </c>
      <c r="J29" s="28"/>
      <c r="K29" s="28"/>
    </row>
    <row r="30" spans="1:11" x14ac:dyDescent="0.3">
      <c r="A30" s="25">
        <v>42922</v>
      </c>
      <c r="B30" s="26">
        <v>12</v>
      </c>
      <c r="C30" s="27" t="s">
        <v>51</v>
      </c>
      <c r="D30" s="27"/>
      <c r="E30" s="26" t="s">
        <v>85</v>
      </c>
      <c r="F30" s="26">
        <v>101079</v>
      </c>
      <c r="G30" s="28"/>
      <c r="H30" s="28">
        <v>-234</v>
      </c>
      <c r="I30" s="4">
        <f t="shared" si="0"/>
        <v>3055.87</v>
      </c>
      <c r="J30" s="17"/>
      <c r="K30" s="17"/>
    </row>
    <row r="31" spans="1:11" x14ac:dyDescent="0.3">
      <c r="A31" s="25">
        <v>42922</v>
      </c>
      <c r="B31" s="26">
        <v>13</v>
      </c>
      <c r="C31" s="27" t="s">
        <v>80</v>
      </c>
      <c r="D31" s="27"/>
      <c r="E31" s="26" t="s">
        <v>37</v>
      </c>
      <c r="F31" s="26">
        <v>101080</v>
      </c>
      <c r="G31" s="28"/>
      <c r="H31" s="28">
        <v>-42</v>
      </c>
      <c r="I31" s="4">
        <f t="shared" si="0"/>
        <v>3013.87</v>
      </c>
      <c r="J31" s="17"/>
      <c r="K31" s="17"/>
    </row>
    <row r="32" spans="1:11" x14ac:dyDescent="0.3">
      <c r="A32" s="32">
        <v>42927</v>
      </c>
      <c r="B32" s="33"/>
      <c r="C32" s="34" t="s">
        <v>83</v>
      </c>
      <c r="D32" s="34" t="s">
        <v>84</v>
      </c>
      <c r="E32" s="33" t="s">
        <v>85</v>
      </c>
      <c r="F32" s="33"/>
      <c r="G32" s="35">
        <v>60</v>
      </c>
      <c r="H32" s="35"/>
      <c r="I32" s="4">
        <f t="shared" si="0"/>
        <v>3073.87</v>
      </c>
      <c r="J32" s="4"/>
      <c r="K32" s="17"/>
    </row>
    <row r="33" spans="1:11" x14ac:dyDescent="0.3">
      <c r="A33" s="32">
        <v>42941</v>
      </c>
      <c r="B33" s="33"/>
      <c r="C33" s="34" t="s">
        <v>74</v>
      </c>
      <c r="D33" s="34"/>
      <c r="E33" s="33" t="s">
        <v>36</v>
      </c>
      <c r="F33" s="33"/>
      <c r="G33" s="28"/>
      <c r="H33" s="28">
        <v>-175.05</v>
      </c>
      <c r="I33" s="4">
        <f t="shared" si="0"/>
        <v>2898.8199999999997</v>
      </c>
      <c r="J33" s="17" t="str">
        <f>IF(Table1[[#This Row],[Reciept]]&lt;0,"Warning, receipt expected to be positive",IF(Table1[[#This Row],[Payment]]&gt;0,"Warning, payment expected to be negative",""))</f>
        <v/>
      </c>
      <c r="K33" s="17"/>
    </row>
    <row r="34" spans="1:11" x14ac:dyDescent="0.3">
      <c r="A34" s="32">
        <v>42972</v>
      </c>
      <c r="B34" s="33"/>
      <c r="C34" s="34" t="s">
        <v>74</v>
      </c>
      <c r="D34" s="34"/>
      <c r="E34" s="33" t="s">
        <v>36</v>
      </c>
      <c r="F34" s="33"/>
      <c r="G34" s="28"/>
      <c r="H34" s="28">
        <v>-175.05</v>
      </c>
      <c r="I34" s="4">
        <f t="shared" si="0"/>
        <v>2723.7699999999995</v>
      </c>
      <c r="J34" s="17" t="str">
        <f>IF(Table1[[#This Row],[Reciept]]&lt;0,"Warning, receipt expected to be positive",IF(Table1[[#This Row],[Payment]]&gt;0,"Warning, payment expected to be negative",""))</f>
        <v/>
      </c>
      <c r="K34" s="17"/>
    </row>
    <row r="35" spans="1:11" s="30" customFormat="1" x14ac:dyDescent="0.3">
      <c r="A35" s="32">
        <v>42999</v>
      </c>
      <c r="B35" s="33">
        <v>14</v>
      </c>
      <c r="C35" s="34" t="s">
        <v>86</v>
      </c>
      <c r="D35" s="34" t="s">
        <v>87</v>
      </c>
      <c r="E35" s="33" t="s">
        <v>28</v>
      </c>
      <c r="F35" s="33">
        <v>101081</v>
      </c>
      <c r="G35" s="35"/>
      <c r="H35" s="35">
        <v>-60</v>
      </c>
      <c r="I35" s="4">
        <f t="shared" si="0"/>
        <v>2663.7699999999995</v>
      </c>
      <c r="J35" s="28"/>
      <c r="K35" s="28"/>
    </row>
    <row r="36" spans="1:11" s="30" customFormat="1" x14ac:dyDescent="0.3">
      <c r="A36" s="32">
        <v>42999</v>
      </c>
      <c r="B36" s="33">
        <v>15</v>
      </c>
      <c r="C36" s="34" t="s">
        <v>88</v>
      </c>
      <c r="D36" s="34"/>
      <c r="E36" s="33" t="s">
        <v>60</v>
      </c>
      <c r="F36" s="33">
        <v>101082</v>
      </c>
      <c r="G36" s="35"/>
      <c r="H36" s="35">
        <v>-1200</v>
      </c>
      <c r="I36" s="4">
        <f t="shared" si="0"/>
        <v>1463.7699999999995</v>
      </c>
      <c r="J36" s="28"/>
      <c r="K36" s="28"/>
    </row>
    <row r="37" spans="1:11" s="30" customFormat="1" x14ac:dyDescent="0.3">
      <c r="A37" s="32">
        <v>42999</v>
      </c>
      <c r="B37" s="33">
        <v>16</v>
      </c>
      <c r="C37" s="34" t="s">
        <v>89</v>
      </c>
      <c r="D37" s="34" t="s">
        <v>101</v>
      </c>
      <c r="E37" s="33" t="s">
        <v>58</v>
      </c>
      <c r="F37" s="33">
        <v>101083</v>
      </c>
      <c r="G37" s="35"/>
      <c r="H37" s="35">
        <v>-2880</v>
      </c>
      <c r="I37" s="4">
        <f t="shared" si="0"/>
        <v>-1416.2300000000005</v>
      </c>
      <c r="J37" s="28" t="str">
        <f>IF(Table1[[#This Row],[Reciept]]&lt;0,"Warning, receipt expected to be positive",IF(Table1[[#This Row],[Payment]]&gt;0,"Warning, payment expected to be negative",""))</f>
        <v/>
      </c>
      <c r="K37" s="28">
        <v>480</v>
      </c>
    </row>
    <row r="38" spans="1:11" s="30" customFormat="1" x14ac:dyDescent="0.3">
      <c r="A38" s="32">
        <v>42999</v>
      </c>
      <c r="B38" s="33">
        <v>17</v>
      </c>
      <c r="C38" s="34" t="s">
        <v>51</v>
      </c>
      <c r="D38" s="34" t="s">
        <v>90</v>
      </c>
      <c r="E38" s="33" t="s">
        <v>85</v>
      </c>
      <c r="F38" s="33">
        <v>101084</v>
      </c>
      <c r="G38" s="35"/>
      <c r="H38" s="35">
        <v>-234</v>
      </c>
      <c r="I38" s="4">
        <f t="shared" si="0"/>
        <v>-1650.2300000000005</v>
      </c>
      <c r="J38" s="28" t="str">
        <f>IF(Table1[[#This Row],[Reciept]]&lt;0,"Warning, receipt expected to be positive",IF(Table1[[#This Row],[Payment]]&gt;0,"Warning, payment expected to be negative",""))</f>
        <v/>
      </c>
      <c r="K38" s="28"/>
    </row>
    <row r="39" spans="1:11" s="30" customFormat="1" ht="16.8" customHeight="1" x14ac:dyDescent="0.3">
      <c r="A39" s="32">
        <v>42999</v>
      </c>
      <c r="B39" s="33">
        <v>18</v>
      </c>
      <c r="C39" s="34" t="s">
        <v>91</v>
      </c>
      <c r="D39" s="34" t="s">
        <v>100</v>
      </c>
      <c r="E39" s="33" t="s">
        <v>54</v>
      </c>
      <c r="F39" s="33">
        <v>101085</v>
      </c>
      <c r="G39" s="35"/>
      <c r="H39" s="35">
        <v>-400.58</v>
      </c>
      <c r="I39" s="4">
        <f t="shared" si="0"/>
        <v>-2050.8100000000004</v>
      </c>
      <c r="J39" s="28" t="str">
        <f>IF(Table1[[#This Row],[Reciept]]&lt;0,"Warning, receipt expected to be positive",IF(Table1[[#This Row],[Payment]]&gt;0,"Warning, payment expected to be negative",""))</f>
        <v/>
      </c>
      <c r="K39" s="28">
        <v>66.760000000000005</v>
      </c>
    </row>
    <row r="40" spans="1:11" s="30" customFormat="1" ht="16.8" customHeight="1" x14ac:dyDescent="0.3">
      <c r="A40" s="32">
        <v>42999</v>
      </c>
      <c r="B40" s="33">
        <v>19</v>
      </c>
      <c r="C40" s="34" t="s">
        <v>67</v>
      </c>
      <c r="D40" s="34" t="s">
        <v>142</v>
      </c>
      <c r="E40" s="33" t="s">
        <v>57</v>
      </c>
      <c r="F40" s="33">
        <v>101086</v>
      </c>
      <c r="G40" s="28"/>
      <c r="H40" s="28">
        <v>-84</v>
      </c>
      <c r="I40" s="4">
        <f t="shared" si="0"/>
        <v>-2134.8100000000004</v>
      </c>
      <c r="J40" s="28" t="str">
        <f>IF(Table1[[#This Row],[Reciept]]&lt;0,"Warning, receipt expected to be positive",IF(Table1[[#This Row],[Payment]]&gt;0,"Warning, payment expected to be negative",""))</f>
        <v/>
      </c>
      <c r="K40" s="28">
        <v>14</v>
      </c>
    </row>
    <row r="41" spans="1:11" s="30" customFormat="1" ht="16.8" customHeight="1" x14ac:dyDescent="0.3">
      <c r="A41" s="32">
        <v>42999</v>
      </c>
      <c r="B41" s="33">
        <v>19</v>
      </c>
      <c r="C41" s="34" t="s">
        <v>67</v>
      </c>
      <c r="D41" s="34" t="s">
        <v>143</v>
      </c>
      <c r="E41" s="33" t="s">
        <v>53</v>
      </c>
      <c r="F41" s="33">
        <v>101086</v>
      </c>
      <c r="G41" s="28"/>
      <c r="H41" s="28">
        <v>-60</v>
      </c>
      <c r="I41" s="4">
        <f t="shared" si="0"/>
        <v>-2194.8100000000004</v>
      </c>
      <c r="J41" s="28" t="str">
        <f>IF(Table1[[#This Row],[Reciept]]&lt;0,"Warning, receipt expected to be positive",IF(Table1[[#This Row],[Payment]]&gt;0,"Warning, payment expected to be negative",""))</f>
        <v/>
      </c>
      <c r="K41" s="28">
        <v>10</v>
      </c>
    </row>
    <row r="42" spans="1:11" s="30" customFormat="1" ht="16.8" customHeight="1" x14ac:dyDescent="0.3">
      <c r="A42" s="32">
        <v>42999</v>
      </c>
      <c r="B42" s="33">
        <v>19</v>
      </c>
      <c r="C42" s="34" t="s">
        <v>67</v>
      </c>
      <c r="D42" s="34" t="s">
        <v>144</v>
      </c>
      <c r="E42" s="33" t="s">
        <v>53</v>
      </c>
      <c r="F42" s="33">
        <v>101086</v>
      </c>
      <c r="G42" s="28"/>
      <c r="H42" s="28">
        <v>-60</v>
      </c>
      <c r="I42" s="4">
        <f t="shared" si="0"/>
        <v>-2254.8100000000004</v>
      </c>
      <c r="J42" s="28" t="str">
        <f>IF(Table1[[#This Row],[Reciept]]&lt;0,"Warning, receipt expected to be positive",IF(Table1[[#This Row],[Payment]]&gt;0,"Warning, payment expected to be negative",""))</f>
        <v/>
      </c>
      <c r="K42" s="28">
        <v>10</v>
      </c>
    </row>
    <row r="43" spans="1:11" s="30" customFormat="1" x14ac:dyDescent="0.3">
      <c r="A43" s="32">
        <v>42999</v>
      </c>
      <c r="B43" s="33">
        <v>19</v>
      </c>
      <c r="C43" s="34" t="s">
        <v>92</v>
      </c>
      <c r="D43" s="34" t="s">
        <v>145</v>
      </c>
      <c r="E43" s="33" t="s">
        <v>57</v>
      </c>
      <c r="F43" s="33">
        <v>101086</v>
      </c>
      <c r="G43" s="35"/>
      <c r="H43" s="35">
        <v>-84</v>
      </c>
      <c r="I43" s="4">
        <f t="shared" si="0"/>
        <v>-2338.8100000000004</v>
      </c>
      <c r="J43" s="28" t="str">
        <f>IF(Table1[[#This Row],[Reciept]]&lt;0,"Warning, receipt expected to be positive",IF(Table1[[#This Row],[Payment]]&gt;0,"Warning, payment expected to be negative",""))</f>
        <v/>
      </c>
      <c r="K43" s="28">
        <v>14</v>
      </c>
    </row>
    <row r="44" spans="1:11" s="30" customFormat="1" x14ac:dyDescent="0.3">
      <c r="A44" s="32">
        <v>42999</v>
      </c>
      <c r="B44" s="33">
        <v>20</v>
      </c>
      <c r="C44" s="34" t="s">
        <v>75</v>
      </c>
      <c r="D44" s="34"/>
      <c r="E44" s="33" t="s">
        <v>38</v>
      </c>
      <c r="F44" s="33">
        <v>101087</v>
      </c>
      <c r="G44" s="35"/>
      <c r="H44" s="35">
        <v>-35.35</v>
      </c>
      <c r="I44" s="4">
        <f t="shared" si="0"/>
        <v>-2374.1600000000003</v>
      </c>
      <c r="J44" s="29" t="str">
        <f>IF(Table1[[#This Row],[Reciept]]&lt;0,"Warning, receipt expected to be positive",IF(Table1[[#This Row],[Payment]]&gt;0,"Warning, payment expected to be negative",""))</f>
        <v/>
      </c>
      <c r="K44" s="28"/>
    </row>
    <row r="45" spans="1:11" s="30" customFormat="1" x14ac:dyDescent="0.3">
      <c r="A45" s="32">
        <v>42999</v>
      </c>
      <c r="B45" s="33">
        <v>20</v>
      </c>
      <c r="C45" s="34" t="s">
        <v>93</v>
      </c>
      <c r="D45" s="34"/>
      <c r="E45" s="33" t="s">
        <v>37</v>
      </c>
      <c r="F45" s="33">
        <v>101087</v>
      </c>
      <c r="G45" s="35"/>
      <c r="H45" s="35">
        <v>-42</v>
      </c>
      <c r="I45" s="4">
        <f t="shared" si="0"/>
        <v>-2416.1600000000003</v>
      </c>
      <c r="J45" s="28" t="str">
        <f>IF(Table1[[#This Row],[Reciept]]&lt;0,"Warning, receipt expected to be positive",IF(Table1[[#This Row],[Payment]]&gt;0,"Warning, payment expected to be negative",""))</f>
        <v/>
      </c>
      <c r="K45" s="28"/>
    </row>
    <row r="46" spans="1:11" s="30" customFormat="1" x14ac:dyDescent="0.3">
      <c r="A46" s="32">
        <v>42999</v>
      </c>
      <c r="B46" s="33">
        <v>20</v>
      </c>
      <c r="C46" s="34" t="s">
        <v>76</v>
      </c>
      <c r="D46" s="34" t="s">
        <v>102</v>
      </c>
      <c r="E46" s="33" t="s">
        <v>39</v>
      </c>
      <c r="F46" s="33">
        <v>101087</v>
      </c>
      <c r="G46" s="35"/>
      <c r="H46" s="35">
        <v>-6.72</v>
      </c>
      <c r="I46" s="4">
        <f t="shared" si="0"/>
        <v>-2422.88</v>
      </c>
      <c r="J46" s="28" t="str">
        <f>IF(Table1[[#This Row],[Reciept]]&lt;0,"Warning, receipt expected to be positive",IF(Table1[[#This Row],[Payment]]&gt;0,"Warning, payment expected to be negative",""))</f>
        <v/>
      </c>
      <c r="K46" s="28"/>
    </row>
    <row r="47" spans="1:11" s="30" customFormat="1" x14ac:dyDescent="0.3">
      <c r="A47" s="32">
        <v>42999</v>
      </c>
      <c r="B47" s="33">
        <v>21</v>
      </c>
      <c r="C47" s="34" t="s">
        <v>94</v>
      </c>
      <c r="D47" s="34" t="s">
        <v>95</v>
      </c>
      <c r="E47" s="33" t="s">
        <v>58</v>
      </c>
      <c r="F47" s="33">
        <v>101088</v>
      </c>
      <c r="G47" s="35"/>
      <c r="H47" s="35">
        <v>-28.4</v>
      </c>
      <c r="I47" s="4">
        <f t="shared" si="0"/>
        <v>-2451.2800000000002</v>
      </c>
      <c r="J47" s="28" t="str">
        <f>IF(Table1[[#This Row],[Reciept]]&lt;0,"Warning, receipt expected to be positive",IF(Table1[[#This Row],[Payment]]&gt;0,"Warning, payment expected to be negative",""))</f>
        <v/>
      </c>
      <c r="K47" s="28">
        <v>3.56</v>
      </c>
    </row>
    <row r="48" spans="1:11" s="30" customFormat="1" x14ac:dyDescent="0.3">
      <c r="A48" s="32">
        <v>42999</v>
      </c>
      <c r="B48" s="33">
        <v>22</v>
      </c>
      <c r="C48" s="34" t="s">
        <v>96</v>
      </c>
      <c r="D48" s="34"/>
      <c r="E48" s="33" t="s">
        <v>29</v>
      </c>
      <c r="F48" s="33">
        <v>101089</v>
      </c>
      <c r="G48" s="35"/>
      <c r="H48" s="35">
        <v>-59</v>
      </c>
      <c r="I48" s="4">
        <f t="shared" si="0"/>
        <v>-2510.2800000000002</v>
      </c>
      <c r="J48" s="28" t="str">
        <f>IF(Table1[[#This Row],[Reciept]]&lt;0,"Warning, receipt expected to be positive",IF(Table1[[#This Row],[Payment]]&gt;0,"Warning, payment expected to be negative",""))</f>
        <v/>
      </c>
      <c r="K48" s="28"/>
    </row>
    <row r="49" spans="1:11" s="30" customFormat="1" x14ac:dyDescent="0.3">
      <c r="A49" s="32">
        <v>42999</v>
      </c>
      <c r="B49" s="33">
        <v>23</v>
      </c>
      <c r="C49" s="34" t="s">
        <v>68</v>
      </c>
      <c r="D49" s="34" t="s">
        <v>97</v>
      </c>
      <c r="E49" s="33" t="s">
        <v>85</v>
      </c>
      <c r="F49" s="33">
        <v>101090</v>
      </c>
      <c r="G49" s="35"/>
      <c r="H49" s="35">
        <v>-25</v>
      </c>
      <c r="I49" s="4">
        <f t="shared" si="0"/>
        <v>-2535.2800000000002</v>
      </c>
      <c r="J49" s="28" t="str">
        <f>IF(Table1[[#This Row],[Reciept]]&lt;0,"Warning, receipt expected to be positive",IF(Table1[[#This Row],[Payment]]&gt;0,"Warning, payment expected to be negative",""))</f>
        <v/>
      </c>
      <c r="K49" s="28"/>
    </row>
    <row r="50" spans="1:11" s="30" customFormat="1" x14ac:dyDescent="0.3">
      <c r="A50" s="32">
        <v>42999</v>
      </c>
      <c r="B50" s="33">
        <v>24</v>
      </c>
      <c r="C50" s="34" t="s">
        <v>98</v>
      </c>
      <c r="D50" s="34" t="s">
        <v>99</v>
      </c>
      <c r="E50" s="33" t="s">
        <v>22</v>
      </c>
      <c r="F50" s="33">
        <v>101091</v>
      </c>
      <c r="G50" s="35"/>
      <c r="H50" s="35">
        <v>-78.400000000000006</v>
      </c>
      <c r="I50" s="4">
        <f t="shared" si="0"/>
        <v>-2613.6800000000003</v>
      </c>
      <c r="J50" s="28" t="str">
        <f>IF(Table1[[#This Row],[Reciept]]&lt;0,"Warning, receipt expected to be positive",IF(Table1[[#This Row],[Payment]]&gt;0,"Warning, payment expected to be negative",""))</f>
        <v/>
      </c>
      <c r="K50" s="29">
        <v>0.8</v>
      </c>
    </row>
    <row r="51" spans="1:11" s="30" customFormat="1" x14ac:dyDescent="0.3">
      <c r="A51" s="25">
        <v>43000</v>
      </c>
      <c r="B51" s="26"/>
      <c r="C51" s="27" t="s">
        <v>66</v>
      </c>
      <c r="D51" s="27"/>
      <c r="E51" s="26" t="s">
        <v>13</v>
      </c>
      <c r="F51" s="26"/>
      <c r="G51" s="28">
        <v>3568.25</v>
      </c>
      <c r="H51" s="28"/>
      <c r="I51" s="4">
        <f t="shared" si="0"/>
        <v>954.56999999999971</v>
      </c>
      <c r="J51" s="28" t="str">
        <f>IF(Table1[[#This Row],[Reciept]]&lt;0,"Warning, receipt expected to be positive",IF(Table1[[#This Row],[Payment]]&gt;0,"Warning, payment expected to be negative",""))</f>
        <v/>
      </c>
      <c r="K51" s="28"/>
    </row>
    <row r="52" spans="1:11" s="30" customFormat="1" x14ac:dyDescent="0.3">
      <c r="A52" s="25">
        <v>43003</v>
      </c>
      <c r="B52" s="26"/>
      <c r="C52" s="27" t="s">
        <v>74</v>
      </c>
      <c r="D52" s="27"/>
      <c r="E52" s="26" t="s">
        <v>36</v>
      </c>
      <c r="F52" s="26"/>
      <c r="G52" s="28"/>
      <c r="H52" s="28">
        <v>-175.05</v>
      </c>
      <c r="I52" s="4">
        <f t="shared" si="0"/>
        <v>779.51999999999975</v>
      </c>
      <c r="J52" s="28" t="str">
        <f>IF(Table1[[#This Row],[Reciept]]&lt;0,"Warning, receipt expected to be positive",IF(Table1[[#This Row],[Payment]]&gt;0,"Warning, payment expected to be negative",""))</f>
        <v/>
      </c>
      <c r="K52" s="28"/>
    </row>
    <row r="53" spans="1:11" x14ac:dyDescent="0.3">
      <c r="A53" s="25">
        <v>43004</v>
      </c>
      <c r="B53" s="26"/>
      <c r="C53" s="27" t="s">
        <v>103</v>
      </c>
      <c r="D53" s="27"/>
      <c r="E53" s="26" t="s">
        <v>22</v>
      </c>
      <c r="F53" s="26"/>
      <c r="G53" s="28">
        <v>3000</v>
      </c>
      <c r="H53" s="28"/>
      <c r="I53" s="4">
        <f t="shared" si="0"/>
        <v>3779.5199999999995</v>
      </c>
      <c r="J53" s="17" t="str">
        <f>IF(Table1[[#This Row],[Reciept]]&lt;0,"Warning, receipt expected to be positive",IF(Table1[[#This Row],[Payment]]&gt;0,"Warning, payment expected to be negative",""))</f>
        <v/>
      </c>
      <c r="K53" s="17"/>
    </row>
    <row r="54" spans="1:11" x14ac:dyDescent="0.3">
      <c r="A54" s="2">
        <v>43004</v>
      </c>
      <c r="B54" s="3"/>
      <c r="C54" s="5" t="s">
        <v>83</v>
      </c>
      <c r="D54" s="5" t="s">
        <v>104</v>
      </c>
      <c r="E54" s="3" t="s">
        <v>85</v>
      </c>
      <c r="F54" s="3"/>
      <c r="G54" s="17">
        <v>30</v>
      </c>
      <c r="H54" s="17"/>
      <c r="I54" s="4">
        <f t="shared" si="0"/>
        <v>3809.5199999999995</v>
      </c>
      <c r="J54" s="17" t="str">
        <f>IF(Table1[[#This Row],[Reciept]]&lt;0,"Warning, receipt expected to be positive",IF(Table1[[#This Row],[Payment]]&gt;0,"Warning, payment expected to be negative",""))</f>
        <v/>
      </c>
      <c r="K54" s="17"/>
    </row>
    <row r="55" spans="1:11" x14ac:dyDescent="0.3">
      <c r="A55" s="2">
        <v>43004</v>
      </c>
      <c r="B55" s="3"/>
      <c r="C55" s="5" t="s">
        <v>83</v>
      </c>
      <c r="D55" s="5" t="s">
        <v>105</v>
      </c>
      <c r="E55" s="3" t="s">
        <v>85</v>
      </c>
      <c r="F55" s="3"/>
      <c r="G55" s="17">
        <v>45</v>
      </c>
      <c r="H55" s="17"/>
      <c r="I55" s="4">
        <f t="shared" si="0"/>
        <v>3854.5199999999995</v>
      </c>
      <c r="J55" s="17"/>
      <c r="K55" s="17"/>
    </row>
    <row r="56" spans="1:11" x14ac:dyDescent="0.3">
      <c r="A56" s="2">
        <v>43017</v>
      </c>
      <c r="B56" s="3"/>
      <c r="C56" s="5" t="s">
        <v>106</v>
      </c>
      <c r="D56" s="5"/>
      <c r="E56" s="3" t="s">
        <v>30</v>
      </c>
      <c r="F56" s="3"/>
      <c r="G56" s="17">
        <v>388.39</v>
      </c>
      <c r="H56" s="17"/>
      <c r="I56" s="4">
        <f t="shared" si="0"/>
        <v>4242.91</v>
      </c>
      <c r="J56" s="17"/>
      <c r="K56" s="17"/>
    </row>
    <row r="57" spans="1:11" x14ac:dyDescent="0.3">
      <c r="A57" s="2">
        <v>43026</v>
      </c>
      <c r="B57" s="3"/>
      <c r="C57" s="5" t="s">
        <v>83</v>
      </c>
      <c r="D57" s="5" t="s">
        <v>107</v>
      </c>
      <c r="E57" s="3" t="s">
        <v>85</v>
      </c>
      <c r="F57" s="3"/>
      <c r="G57" s="17">
        <v>60</v>
      </c>
      <c r="H57" s="17"/>
      <c r="I57" s="4">
        <f t="shared" si="0"/>
        <v>4302.91</v>
      </c>
      <c r="J57" s="17"/>
      <c r="K57" s="17"/>
    </row>
    <row r="58" spans="1:11" x14ac:dyDescent="0.3">
      <c r="A58" s="2">
        <v>43033</v>
      </c>
      <c r="B58" s="3"/>
      <c r="C58" s="5" t="s">
        <v>74</v>
      </c>
      <c r="D58" s="5"/>
      <c r="E58" s="3" t="s">
        <v>36</v>
      </c>
      <c r="F58" s="3"/>
      <c r="G58" s="4"/>
      <c r="H58" s="4">
        <v>-175.05</v>
      </c>
      <c r="I58" s="4">
        <f t="shared" si="0"/>
        <v>4127.8599999999997</v>
      </c>
      <c r="J58" s="4"/>
      <c r="K58" s="17"/>
    </row>
    <row r="59" spans="1:11" s="30" customFormat="1" x14ac:dyDescent="0.3">
      <c r="A59" s="25">
        <v>43041</v>
      </c>
      <c r="B59" s="26">
        <v>25</v>
      </c>
      <c r="C59" s="27" t="s">
        <v>108</v>
      </c>
      <c r="D59" s="27"/>
      <c r="E59" s="26" t="s">
        <v>14</v>
      </c>
      <c r="F59" s="26">
        <v>101092</v>
      </c>
      <c r="G59" s="28"/>
      <c r="H59" s="28">
        <v>-25</v>
      </c>
      <c r="I59" s="4">
        <f t="shared" si="0"/>
        <v>4102.8599999999997</v>
      </c>
      <c r="J59" s="28"/>
      <c r="K59" s="28"/>
    </row>
    <row r="60" spans="1:11" s="30" customFormat="1" x14ac:dyDescent="0.3">
      <c r="A60" s="25">
        <v>43041</v>
      </c>
      <c r="B60" s="26">
        <v>26</v>
      </c>
      <c r="C60" s="27" t="s">
        <v>109</v>
      </c>
      <c r="D60" s="27" t="s">
        <v>146</v>
      </c>
      <c r="E60" s="26" t="s">
        <v>53</v>
      </c>
      <c r="F60" s="26">
        <v>101093</v>
      </c>
      <c r="G60" s="28"/>
      <c r="H60" s="28">
        <v>-60</v>
      </c>
      <c r="I60" s="4">
        <f t="shared" si="0"/>
        <v>4042.8599999999997</v>
      </c>
      <c r="J60" s="28"/>
      <c r="K60" s="28">
        <v>10</v>
      </c>
    </row>
    <row r="61" spans="1:11" s="30" customFormat="1" x14ac:dyDescent="0.3">
      <c r="A61" s="25">
        <v>43041</v>
      </c>
      <c r="B61" s="26">
        <v>26</v>
      </c>
      <c r="C61" s="27" t="s">
        <v>109</v>
      </c>
      <c r="D61" s="27" t="s">
        <v>147</v>
      </c>
      <c r="E61" s="26" t="s">
        <v>57</v>
      </c>
      <c r="F61" s="26">
        <v>101093</v>
      </c>
      <c r="G61" s="28"/>
      <c r="H61" s="28">
        <v>-84</v>
      </c>
      <c r="I61" s="4">
        <f t="shared" si="0"/>
        <v>3958.8599999999997</v>
      </c>
      <c r="J61" s="28"/>
      <c r="K61" s="28">
        <v>14</v>
      </c>
    </row>
    <row r="62" spans="1:11" s="30" customFormat="1" x14ac:dyDescent="0.3">
      <c r="A62" s="25">
        <v>43041</v>
      </c>
      <c r="B62" s="26">
        <v>27</v>
      </c>
      <c r="C62" s="27" t="s">
        <v>110</v>
      </c>
      <c r="D62" s="27" t="s">
        <v>111</v>
      </c>
      <c r="E62" s="26" t="s">
        <v>55</v>
      </c>
      <c r="F62" s="26">
        <v>101094</v>
      </c>
      <c r="G62" s="28"/>
      <c r="H62" s="28">
        <v>-68</v>
      </c>
      <c r="I62" s="4">
        <f t="shared" si="0"/>
        <v>3890.8599999999997</v>
      </c>
      <c r="J62" s="28"/>
      <c r="K62" s="28"/>
    </row>
    <row r="63" spans="1:11" s="30" customFormat="1" x14ac:dyDescent="0.3">
      <c r="A63" s="25">
        <v>43041</v>
      </c>
      <c r="B63" s="26">
        <v>28</v>
      </c>
      <c r="C63" s="27" t="s">
        <v>75</v>
      </c>
      <c r="D63" s="27"/>
      <c r="E63" s="26" t="s">
        <v>38</v>
      </c>
      <c r="F63" s="26">
        <v>101095</v>
      </c>
      <c r="G63" s="28"/>
      <c r="H63" s="28">
        <v>-181.78</v>
      </c>
      <c r="I63" s="4">
        <f t="shared" si="0"/>
        <v>3709.0799999999995</v>
      </c>
      <c r="J63" s="28"/>
      <c r="K63" s="28"/>
    </row>
    <row r="64" spans="1:11" s="30" customFormat="1" x14ac:dyDescent="0.3">
      <c r="A64" s="25">
        <v>43041</v>
      </c>
      <c r="B64" s="26">
        <v>28</v>
      </c>
      <c r="C64" s="27" t="s">
        <v>76</v>
      </c>
      <c r="D64" s="27"/>
      <c r="E64" s="26" t="s">
        <v>39</v>
      </c>
      <c r="F64" s="26">
        <v>101095</v>
      </c>
      <c r="G64" s="28"/>
      <c r="H64" s="28">
        <v>-36.909999999999997</v>
      </c>
      <c r="I64" s="4">
        <f t="shared" si="0"/>
        <v>3672.1699999999996</v>
      </c>
      <c r="J64" s="28"/>
      <c r="K64" s="28">
        <v>2.13</v>
      </c>
    </row>
    <row r="65" spans="1:11" s="30" customFormat="1" x14ac:dyDescent="0.3">
      <c r="A65" s="25">
        <v>43041</v>
      </c>
      <c r="B65" s="26">
        <v>29</v>
      </c>
      <c r="C65" s="27" t="s">
        <v>112</v>
      </c>
      <c r="D65" s="27"/>
      <c r="E65" s="26" t="s">
        <v>25</v>
      </c>
      <c r="F65" s="26">
        <v>101096</v>
      </c>
      <c r="G65" s="28"/>
      <c r="H65" s="28">
        <v>-1</v>
      </c>
      <c r="I65" s="29">
        <f t="shared" si="0"/>
        <v>3671.1699999999996</v>
      </c>
      <c r="J65" s="28"/>
      <c r="K65" s="28"/>
    </row>
    <row r="66" spans="1:11" s="30" customFormat="1" x14ac:dyDescent="0.3">
      <c r="A66" s="25">
        <v>43066</v>
      </c>
      <c r="B66" s="26"/>
      <c r="C66" s="27" t="s">
        <v>74</v>
      </c>
      <c r="D66" s="27"/>
      <c r="E66" s="26" t="s">
        <v>36</v>
      </c>
      <c r="F66" s="26"/>
      <c r="G66" s="29"/>
      <c r="H66" s="29">
        <v>-175.05</v>
      </c>
      <c r="I66" s="4">
        <f t="shared" si="0"/>
        <v>3496.1199999999994</v>
      </c>
      <c r="J66" s="29" t="str">
        <f>IF(Table1[[#This Row],[Reciept]]&lt;0,"Warning, receipt expected to be positive",IF(Table1[[#This Row],[Payment]]&gt;0,"Warning, payment expected to be negative",""))</f>
        <v/>
      </c>
      <c r="K66" s="29"/>
    </row>
    <row r="67" spans="1:11" x14ac:dyDescent="0.3">
      <c r="A67" s="2">
        <v>43075</v>
      </c>
      <c r="B67" s="3"/>
      <c r="C67" s="5" t="s">
        <v>83</v>
      </c>
      <c r="D67" s="5" t="s">
        <v>113</v>
      </c>
      <c r="E67" s="3" t="s">
        <v>85</v>
      </c>
      <c r="F67" s="3"/>
      <c r="G67" s="17">
        <v>45</v>
      </c>
      <c r="H67" s="17"/>
      <c r="I67" s="4">
        <f t="shared" si="0"/>
        <v>3541.1199999999994</v>
      </c>
      <c r="J67" s="17"/>
      <c r="K67" s="17"/>
    </row>
    <row r="68" spans="1:11" s="30" customFormat="1" x14ac:dyDescent="0.3">
      <c r="A68" s="25">
        <v>43083</v>
      </c>
      <c r="B68" s="26">
        <v>30</v>
      </c>
      <c r="C68" s="27" t="s">
        <v>75</v>
      </c>
      <c r="D68" s="27"/>
      <c r="E68" s="26" t="s">
        <v>38</v>
      </c>
      <c r="F68" s="26">
        <v>101097</v>
      </c>
      <c r="G68" s="28"/>
      <c r="H68" s="28">
        <v>-40.4</v>
      </c>
      <c r="I68" s="4">
        <f t="shared" si="0"/>
        <v>3500.7199999999993</v>
      </c>
      <c r="J68" s="28"/>
      <c r="K68" s="28"/>
    </row>
    <row r="69" spans="1:11" s="30" customFormat="1" x14ac:dyDescent="0.3">
      <c r="A69" s="25">
        <v>43083</v>
      </c>
      <c r="B69" s="26">
        <v>30</v>
      </c>
      <c r="C69" s="27" t="s">
        <v>76</v>
      </c>
      <c r="D69" s="27"/>
      <c r="E69" s="26" t="s">
        <v>39</v>
      </c>
      <c r="F69" s="26">
        <v>101097</v>
      </c>
      <c r="G69" s="28"/>
      <c r="H69" s="28">
        <v>-7.37</v>
      </c>
      <c r="I69" s="4">
        <f t="shared" si="0"/>
        <v>3493.3499999999995</v>
      </c>
      <c r="J69" s="28"/>
      <c r="K69" s="28"/>
    </row>
    <row r="70" spans="1:11" s="30" customFormat="1" x14ac:dyDescent="0.3">
      <c r="A70" s="25">
        <v>43083</v>
      </c>
      <c r="B70" s="26">
        <v>31</v>
      </c>
      <c r="C70" s="27" t="s">
        <v>117</v>
      </c>
      <c r="D70" s="27" t="s">
        <v>115</v>
      </c>
      <c r="E70" s="26" t="s">
        <v>53</v>
      </c>
      <c r="F70" s="26">
        <v>101098</v>
      </c>
      <c r="G70" s="28"/>
      <c r="H70" s="28">
        <v>-30</v>
      </c>
      <c r="I70" s="4">
        <f t="shared" si="0"/>
        <v>3463.3499999999995</v>
      </c>
      <c r="J70" s="28" t="str">
        <f>IF(Table1[[#This Row],[Reciept]]&lt;0,"Warning, receipt expected to be positive",IF(Table1[[#This Row],[Payment]]&gt;0,"Warning, payment expected to be negative",""))</f>
        <v/>
      </c>
      <c r="K70" s="28">
        <v>5</v>
      </c>
    </row>
    <row r="71" spans="1:11" s="30" customFormat="1" x14ac:dyDescent="0.3">
      <c r="A71" s="25">
        <v>43083</v>
      </c>
      <c r="B71" s="26">
        <v>31</v>
      </c>
      <c r="C71" s="27" t="s">
        <v>117</v>
      </c>
      <c r="D71" s="27" t="s">
        <v>116</v>
      </c>
      <c r="E71" s="26" t="s">
        <v>57</v>
      </c>
      <c r="F71" s="26">
        <v>101098</v>
      </c>
      <c r="G71" s="28"/>
      <c r="H71" s="28">
        <v>-42</v>
      </c>
      <c r="I71" s="4">
        <f t="shared" si="0"/>
        <v>3421.3499999999995</v>
      </c>
      <c r="J71" s="28" t="str">
        <f>IF(Table1[[#This Row],[Reciept]]&lt;0,"Warning, receipt expected to be positive",IF(Table1[[#This Row],[Payment]]&gt;0,"Warning, payment expected to be negative",""))</f>
        <v/>
      </c>
      <c r="K71" s="28">
        <v>7</v>
      </c>
    </row>
    <row r="72" spans="1:11" s="30" customFormat="1" x14ac:dyDescent="0.3">
      <c r="A72" s="25">
        <v>43083</v>
      </c>
      <c r="B72" s="26">
        <v>31</v>
      </c>
      <c r="C72" s="27" t="s">
        <v>118</v>
      </c>
      <c r="D72" s="27" t="s">
        <v>115</v>
      </c>
      <c r="E72" s="26" t="s">
        <v>53</v>
      </c>
      <c r="F72" s="26">
        <v>101098</v>
      </c>
      <c r="G72" s="28"/>
      <c r="H72" s="28">
        <v>-30</v>
      </c>
      <c r="I72" s="4">
        <f t="shared" si="0"/>
        <v>3391.3499999999995</v>
      </c>
      <c r="J72" s="28" t="str">
        <f>IF(Table1[[#This Row],[Reciept]]&lt;0,"Warning, receipt expected to be positive",IF(Table1[[#This Row],[Payment]]&gt;0,"Warning, payment expected to be negative",""))</f>
        <v/>
      </c>
      <c r="K72" s="28">
        <v>5</v>
      </c>
    </row>
    <row r="73" spans="1:11" s="30" customFormat="1" x14ac:dyDescent="0.3">
      <c r="A73" s="25">
        <v>43083</v>
      </c>
      <c r="B73" s="26">
        <v>31</v>
      </c>
      <c r="C73" s="27" t="s">
        <v>118</v>
      </c>
      <c r="D73" s="27" t="s">
        <v>116</v>
      </c>
      <c r="E73" s="26" t="s">
        <v>57</v>
      </c>
      <c r="F73" s="26">
        <v>101098</v>
      </c>
      <c r="G73" s="28"/>
      <c r="H73" s="28">
        <v>-42</v>
      </c>
      <c r="I73" s="4">
        <f t="shared" si="0"/>
        <v>3349.3499999999995</v>
      </c>
      <c r="J73" s="28" t="str">
        <f>IF(Table1[[#This Row],[Reciept]]&lt;0,"Warning, receipt expected to be positive",IF(Table1[[#This Row],[Payment]]&gt;0,"Warning, payment expected to be negative",""))</f>
        <v/>
      </c>
      <c r="K73" s="28">
        <v>7</v>
      </c>
    </row>
    <row r="74" spans="1:11" s="30" customFormat="1" x14ac:dyDescent="0.3">
      <c r="A74" s="25">
        <v>43083</v>
      </c>
      <c r="B74" s="26">
        <v>32</v>
      </c>
      <c r="C74" s="27" t="s">
        <v>51</v>
      </c>
      <c r="D74" s="27"/>
      <c r="E74" s="26" t="s">
        <v>85</v>
      </c>
      <c r="F74" s="26">
        <v>101099</v>
      </c>
      <c r="G74" s="28"/>
      <c r="H74" s="28">
        <v>-217</v>
      </c>
      <c r="I74" s="4">
        <f t="shared" si="0"/>
        <v>3132.3499999999995</v>
      </c>
      <c r="J74" s="28" t="str">
        <f>IF(Table1[[#This Row],[Reciept]]&lt;0,"Warning, receipt expected to be positive",IF(Table1[[#This Row],[Payment]]&gt;0,"Warning, payment expected to be negative",""))</f>
        <v/>
      </c>
      <c r="K74" s="28"/>
    </row>
    <row r="75" spans="1:11" s="30" customFormat="1" x14ac:dyDescent="0.3">
      <c r="A75" s="25">
        <v>43083</v>
      </c>
      <c r="B75" s="26">
        <v>33</v>
      </c>
      <c r="C75" s="27" t="s">
        <v>119</v>
      </c>
      <c r="D75" s="27" t="s">
        <v>128</v>
      </c>
      <c r="E75" s="26" t="s">
        <v>29</v>
      </c>
      <c r="F75" s="26">
        <v>101100</v>
      </c>
      <c r="G75" s="28"/>
      <c r="H75" s="28">
        <v>-55.5</v>
      </c>
      <c r="I75" s="4">
        <f t="shared" si="0"/>
        <v>3076.8499999999995</v>
      </c>
      <c r="J75" s="28" t="str">
        <f>IF(Table1[[#This Row],[Reciept]]&lt;0,"Warning, receipt expected to be positive",IF(Table1[[#This Row],[Payment]]&gt;0,"Warning, payment expected to be negative",""))</f>
        <v/>
      </c>
      <c r="K75" s="28">
        <v>9.25</v>
      </c>
    </row>
    <row r="76" spans="1:11" s="30" customFormat="1" x14ac:dyDescent="0.3">
      <c r="A76" s="25">
        <v>43096</v>
      </c>
      <c r="B76" s="26"/>
      <c r="C76" s="27" t="s">
        <v>74</v>
      </c>
      <c r="D76" s="27"/>
      <c r="E76" s="26" t="s">
        <v>36</v>
      </c>
      <c r="F76" s="26"/>
      <c r="G76" s="28"/>
      <c r="H76" s="28">
        <v>-175.05</v>
      </c>
      <c r="I76" s="4">
        <f t="shared" si="0"/>
        <v>2901.7999999999993</v>
      </c>
      <c r="J76" s="28" t="str">
        <f>IF(Table1[[#This Row],[Reciept]]&lt;0,"Warning, receipt expected to be positive",IF(Table1[[#This Row],[Payment]]&gt;0,"Warning, payment expected to be negative",""))</f>
        <v/>
      </c>
      <c r="K76" s="28"/>
    </row>
    <row r="77" spans="1:11" x14ac:dyDescent="0.3">
      <c r="A77" s="25">
        <v>43115</v>
      </c>
      <c r="B77" s="3"/>
      <c r="C77" s="5" t="s">
        <v>83</v>
      </c>
      <c r="D77" s="5" t="s">
        <v>120</v>
      </c>
      <c r="E77" s="3" t="s">
        <v>85</v>
      </c>
      <c r="F77" s="3"/>
      <c r="G77" s="17">
        <v>30</v>
      </c>
      <c r="H77" s="17"/>
      <c r="I77" s="4">
        <f t="shared" si="0"/>
        <v>2931.7999999999993</v>
      </c>
      <c r="J77" s="17" t="str">
        <f>IF(Table1[[#This Row],[Reciept]]&lt;0,"Warning, receipt expected to be positive",IF(Table1[[#This Row],[Payment]]&gt;0,"Warning, payment expected to be negative",""))</f>
        <v/>
      </c>
      <c r="K77" s="17"/>
    </row>
    <row r="78" spans="1:11" x14ac:dyDescent="0.3">
      <c r="A78" s="2">
        <v>43115</v>
      </c>
      <c r="B78" s="3"/>
      <c r="C78" s="5" t="s">
        <v>83</v>
      </c>
      <c r="D78" s="5" t="s">
        <v>121</v>
      </c>
      <c r="E78" s="3" t="s">
        <v>85</v>
      </c>
      <c r="F78" s="3"/>
      <c r="G78" s="17">
        <v>10</v>
      </c>
      <c r="H78" s="17"/>
      <c r="I78" s="4">
        <f t="shared" si="0"/>
        <v>2941.7999999999993</v>
      </c>
      <c r="J78" s="17" t="str">
        <f>IF(Table1[[#This Row],[Reciept]]&lt;0,"Warning, receipt expected to be positive",IF(Table1[[#This Row],[Payment]]&gt;0,"Warning, payment expected to be negative",""))</f>
        <v/>
      </c>
      <c r="K78" s="17"/>
    </row>
    <row r="79" spans="1:11" s="30" customFormat="1" x14ac:dyDescent="0.3">
      <c r="A79" s="25">
        <v>43125</v>
      </c>
      <c r="B79" s="26">
        <v>34</v>
      </c>
      <c r="C79" s="27" t="s">
        <v>75</v>
      </c>
      <c r="D79" s="27"/>
      <c r="E79" s="26" t="s">
        <v>38</v>
      </c>
      <c r="F79" s="26">
        <v>101101</v>
      </c>
      <c r="G79" s="28"/>
      <c r="H79" s="28">
        <v>-40.4</v>
      </c>
      <c r="I79" s="4">
        <f t="shared" ref="I79:I91" si="1">SUM(I78,G79:H79)</f>
        <v>2901.3999999999992</v>
      </c>
      <c r="J79" s="28" t="str">
        <f>IF(Table1[[#This Row],[Reciept]]&lt;0,"Warning, receipt expected to be positive",IF(Table1[[#This Row],[Payment]]&gt;0,"Warning, payment expected to be negative",""))</f>
        <v/>
      </c>
      <c r="K79" s="28"/>
    </row>
    <row r="80" spans="1:11" s="30" customFormat="1" x14ac:dyDescent="0.3">
      <c r="A80" s="25">
        <v>43125</v>
      </c>
      <c r="B80" s="26">
        <v>35</v>
      </c>
      <c r="C80" s="27" t="s">
        <v>86</v>
      </c>
      <c r="D80" s="27" t="s">
        <v>123</v>
      </c>
      <c r="E80" s="26" t="s">
        <v>28</v>
      </c>
      <c r="F80" s="26">
        <v>101102</v>
      </c>
      <c r="G80" s="28"/>
      <c r="H80" s="28">
        <v>-160</v>
      </c>
      <c r="I80" s="4">
        <f t="shared" si="1"/>
        <v>2741.3999999999992</v>
      </c>
      <c r="J80" s="28" t="str">
        <f>IF(Table1[[#This Row],[Reciept]]&lt;0,"Warning, receipt expected to be positive",IF(Table1[[#This Row],[Payment]]&gt;0,"Warning, payment expected to be negative",""))</f>
        <v/>
      </c>
      <c r="K80" s="28"/>
    </row>
    <row r="81" spans="1:11" s="30" customFormat="1" x14ac:dyDescent="0.3">
      <c r="A81" s="25">
        <v>43125</v>
      </c>
      <c r="B81" s="26">
        <v>36</v>
      </c>
      <c r="C81" s="27" t="s">
        <v>68</v>
      </c>
      <c r="D81" s="27"/>
      <c r="E81" s="26" t="s">
        <v>85</v>
      </c>
      <c r="F81" s="26">
        <v>101103</v>
      </c>
      <c r="G81" s="28"/>
      <c r="H81" s="28">
        <v>-25</v>
      </c>
      <c r="I81" s="4">
        <f t="shared" si="1"/>
        <v>2716.3999999999992</v>
      </c>
      <c r="J81" s="28" t="str">
        <f>IF(Table1[[#This Row],[Reciept]]&lt;0,"Warning, receipt expected to be positive",IF(Table1[[#This Row],[Payment]]&gt;0,"Warning, payment expected to be negative",""))</f>
        <v/>
      </c>
      <c r="K81" s="28"/>
    </row>
    <row r="82" spans="1:11" s="30" customFormat="1" x14ac:dyDescent="0.3">
      <c r="A82" s="25">
        <v>43125</v>
      </c>
      <c r="B82" s="26">
        <v>37</v>
      </c>
      <c r="C82" s="27" t="s">
        <v>126</v>
      </c>
      <c r="D82" s="27" t="s">
        <v>127</v>
      </c>
      <c r="E82" s="26" t="s">
        <v>22</v>
      </c>
      <c r="F82" s="26">
        <v>101104</v>
      </c>
      <c r="G82" s="28"/>
      <c r="H82" s="28">
        <v>-1380</v>
      </c>
      <c r="I82" s="29">
        <f t="shared" si="1"/>
        <v>1336.3999999999992</v>
      </c>
      <c r="J82" s="28" t="str">
        <f>IF(Table1[[#This Row],[Reciept]]&lt;0,"Warning, receipt expected to be positive",IF(Table1[[#This Row],[Payment]]&gt;0,"Warning, payment expected to be negative",""))</f>
        <v/>
      </c>
      <c r="K82" s="28">
        <v>230</v>
      </c>
    </row>
    <row r="83" spans="1:11" x14ac:dyDescent="0.3">
      <c r="A83" s="2">
        <v>43125</v>
      </c>
      <c r="B83" s="3"/>
      <c r="C83" s="5" t="s">
        <v>74</v>
      </c>
      <c r="D83" s="5"/>
      <c r="E83" s="3" t="s">
        <v>36</v>
      </c>
      <c r="F83" s="3"/>
      <c r="G83" s="17"/>
      <c r="H83" s="17">
        <v>-175.05</v>
      </c>
      <c r="I83" s="4">
        <f t="shared" si="1"/>
        <v>1161.3499999999992</v>
      </c>
      <c r="J83" s="17" t="str">
        <f>IF(Table1[[#This Row],[Reciept]]&lt;0,"Warning, receipt expected to be positive",IF(Table1[[#This Row],[Payment]]&gt;0,"Warning, payment expected to be negative",""))</f>
        <v/>
      </c>
      <c r="K83" s="17"/>
    </row>
    <row r="84" spans="1:11" x14ac:dyDescent="0.3">
      <c r="A84" s="2">
        <v>43140</v>
      </c>
      <c r="B84" s="3"/>
      <c r="C84" s="5" t="s">
        <v>124</v>
      </c>
      <c r="D84" s="5" t="s">
        <v>125</v>
      </c>
      <c r="E84" s="3" t="s">
        <v>61</v>
      </c>
      <c r="F84" s="3"/>
      <c r="G84" s="17">
        <v>888.07</v>
      </c>
      <c r="H84" s="17"/>
      <c r="I84" s="4">
        <f t="shared" si="1"/>
        <v>2049.4199999999992</v>
      </c>
      <c r="J84" s="17" t="str">
        <f>IF(Table1[[#This Row],[Reciept]]&lt;0,"Warning, receipt expected to be positive",IF(Table1[[#This Row],[Payment]]&gt;0,"Warning, payment expected to be negative",""))</f>
        <v/>
      </c>
      <c r="K84" s="17"/>
    </row>
    <row r="85" spans="1:11" x14ac:dyDescent="0.3">
      <c r="A85" s="2">
        <v>43157</v>
      </c>
      <c r="B85" s="3"/>
      <c r="C85" s="5" t="s">
        <v>74</v>
      </c>
      <c r="D85" s="5"/>
      <c r="E85" s="3" t="s">
        <v>36</v>
      </c>
      <c r="F85" s="3"/>
      <c r="G85" s="17"/>
      <c r="H85" s="17">
        <v>-175.05</v>
      </c>
      <c r="I85" s="4">
        <f t="shared" si="1"/>
        <v>1874.3699999999992</v>
      </c>
      <c r="J85" s="17" t="str">
        <f>IF(Table1[[#This Row],[Reciept]]&lt;0,"Warning, receipt expected to be positive",IF(Table1[[#This Row],[Payment]]&gt;0,"Warning, payment expected to be negative",""))</f>
        <v/>
      </c>
      <c r="K85" s="17"/>
    </row>
    <row r="86" spans="1:11" x14ac:dyDescent="0.3">
      <c r="A86" s="2">
        <v>43167</v>
      </c>
      <c r="B86" s="3">
        <v>38</v>
      </c>
      <c r="C86" s="5" t="s">
        <v>75</v>
      </c>
      <c r="D86" s="5"/>
      <c r="E86" s="3" t="s">
        <v>38</v>
      </c>
      <c r="F86" s="3">
        <v>101105</v>
      </c>
      <c r="G86" s="17"/>
      <c r="H86" s="17">
        <v>-55.54</v>
      </c>
      <c r="I86" s="4">
        <f t="shared" si="1"/>
        <v>1818.8299999999992</v>
      </c>
      <c r="J86" s="17" t="str">
        <f>IF(Table1[[#This Row],[Reciept]]&lt;0,"Warning, receipt expected to be positive",IF(Table1[[#This Row],[Payment]]&gt;0,"Warning, payment expected to be negative",""))</f>
        <v/>
      </c>
      <c r="K86" s="17"/>
    </row>
    <row r="87" spans="1:11" x14ac:dyDescent="0.3">
      <c r="A87" s="2">
        <v>43167</v>
      </c>
      <c r="B87" s="3">
        <v>38</v>
      </c>
      <c r="C87" s="5" t="s">
        <v>76</v>
      </c>
      <c r="D87" s="5"/>
      <c r="E87" s="3" t="s">
        <v>39</v>
      </c>
      <c r="F87" s="3">
        <v>101105</v>
      </c>
      <c r="G87" s="17"/>
      <c r="H87" s="17">
        <v>-10.199999999999999</v>
      </c>
      <c r="I87" s="4">
        <f t="shared" si="1"/>
        <v>1808.6299999999992</v>
      </c>
      <c r="J87" s="17" t="str">
        <f>IF(Table1[[#This Row],[Reciept]]&lt;0,"Warning, receipt expected to be positive",IF(Table1[[#This Row],[Payment]]&gt;0,"Warning, payment expected to be negative",""))</f>
        <v/>
      </c>
      <c r="K87" s="17">
        <v>0.83</v>
      </c>
    </row>
    <row r="88" spans="1:11" s="40" customFormat="1" x14ac:dyDescent="0.3">
      <c r="A88" s="36">
        <v>43167</v>
      </c>
      <c r="B88" s="37">
        <v>39</v>
      </c>
      <c r="C88" s="38" t="s">
        <v>129</v>
      </c>
      <c r="D88" s="38" t="s">
        <v>130</v>
      </c>
      <c r="E88" s="37" t="s">
        <v>54</v>
      </c>
      <c r="F88" s="37">
        <v>101106</v>
      </c>
      <c r="G88" s="39"/>
      <c r="H88" s="39">
        <v>-2668.8</v>
      </c>
      <c r="I88" s="42">
        <f t="shared" si="1"/>
        <v>-860.17000000000098</v>
      </c>
      <c r="J88" s="39" t="str">
        <f>IF(Table1[[#This Row],[Reciept]]&lt;0,"Warning, receipt expected to be positive",IF(Table1[[#This Row],[Payment]]&gt;0,"Warning, payment expected to be negative",""))</f>
        <v/>
      </c>
      <c r="K88" s="39">
        <v>444.8</v>
      </c>
    </row>
    <row r="89" spans="1:11" s="40" customFormat="1" x14ac:dyDescent="0.3">
      <c r="A89" s="36">
        <v>43167</v>
      </c>
      <c r="B89" s="37">
        <v>40</v>
      </c>
      <c r="C89" s="38" t="s">
        <v>131</v>
      </c>
      <c r="D89" s="38"/>
      <c r="E89" s="37" t="s">
        <v>14</v>
      </c>
      <c r="F89" s="37">
        <v>101107</v>
      </c>
      <c r="G89" s="39"/>
      <c r="H89" s="39">
        <v>-14.9</v>
      </c>
      <c r="I89" s="42">
        <f t="shared" si="1"/>
        <v>-875.07000000000096</v>
      </c>
      <c r="J89" s="39" t="str">
        <f>IF(Table1[[#This Row],[Reciept]]&lt;0,"Warning, receipt expected to be positive",IF(Table1[[#This Row],[Payment]]&gt;0,"Warning, payment expected to be negative",""))</f>
        <v/>
      </c>
      <c r="K89" s="39"/>
    </row>
    <row r="90" spans="1:11" x14ac:dyDescent="0.3">
      <c r="A90" s="2">
        <v>43172</v>
      </c>
      <c r="B90" s="3"/>
      <c r="C90" s="5" t="s">
        <v>103</v>
      </c>
      <c r="D90" s="5"/>
      <c r="E90" s="3" t="s">
        <v>22</v>
      </c>
      <c r="F90" s="3"/>
      <c r="G90" s="17">
        <v>1500</v>
      </c>
      <c r="H90" s="17"/>
      <c r="I90" s="4">
        <f t="shared" si="1"/>
        <v>624.92999999999904</v>
      </c>
      <c r="J90" s="17" t="str">
        <f>IF(Table1[[#This Row],[Reciept]]&lt;0,"Warning, receipt expected to be positive",IF(Table1[[#This Row],[Payment]]&gt;0,"Warning, payment expected to be negative",""))</f>
        <v/>
      </c>
      <c r="K90" s="17"/>
    </row>
    <row r="91" spans="1:11" x14ac:dyDescent="0.3">
      <c r="A91" s="2">
        <v>43185</v>
      </c>
      <c r="B91" s="3"/>
      <c r="C91" s="5" t="s">
        <v>74</v>
      </c>
      <c r="D91" s="5"/>
      <c r="E91" s="3" t="s">
        <v>36</v>
      </c>
      <c r="F91" s="3"/>
      <c r="G91" s="17"/>
      <c r="H91" s="17">
        <v>-175.05</v>
      </c>
      <c r="I91" s="4">
        <f t="shared" si="1"/>
        <v>449.87999999999903</v>
      </c>
      <c r="J91" s="17" t="str">
        <f>IF(Table1[[#This Row],[Reciept]]&lt;0,"Warning, receipt expected to be positive",IF(Table1[[#This Row],[Payment]]&gt;0,"Warning, payment expected to be negative",""))</f>
        <v/>
      </c>
      <c r="K91" s="17"/>
    </row>
    <row r="92" spans="1:11" x14ac:dyDescent="0.3">
      <c r="A92" s="2"/>
      <c r="B92" s="3"/>
      <c r="C92" s="5"/>
      <c r="D92" s="5"/>
      <c r="E92" s="3"/>
      <c r="F92" s="3"/>
      <c r="G92" s="17"/>
      <c r="H92" s="17"/>
      <c r="I92" s="4"/>
      <c r="J92" s="17" t="str">
        <f>IF(Table1[[#This Row],[Reciept]]&lt;0,"Warning, receipt expected to be positive",IF(Table1[[#This Row],[Payment]]&gt;0,"Warning, payment expected to be negative",""))</f>
        <v/>
      </c>
      <c r="K92" s="17"/>
    </row>
    <row r="93" spans="1:11" x14ac:dyDescent="0.3">
      <c r="A93" s="2"/>
      <c r="B93" s="3"/>
      <c r="C93" s="5"/>
      <c r="D93" s="5"/>
      <c r="E93" s="3"/>
      <c r="F93" s="3"/>
      <c r="G93" s="17"/>
      <c r="H93" s="17"/>
      <c r="I93" s="4"/>
      <c r="J93" s="17" t="str">
        <f>IF(Table1[[#This Row],[Reciept]]&lt;0,"Warning, receipt expected to be positive",IF(Table1[[#This Row],[Payment]]&gt;0,"Warning, payment expected to be negative",""))</f>
        <v/>
      </c>
      <c r="K93" s="17">
        <v>1469.96</v>
      </c>
    </row>
    <row r="94" spans="1:11" x14ac:dyDescent="0.3">
      <c r="A94" s="2"/>
      <c r="B94" s="3"/>
      <c r="C94" s="5"/>
      <c r="D94" s="5"/>
      <c r="E94" s="3"/>
      <c r="F94" s="3"/>
      <c r="G94" s="17"/>
      <c r="H94" s="17"/>
      <c r="I94" s="4"/>
      <c r="J94" s="17" t="str">
        <f>IF(Table1[[#This Row],[Reciept]]&lt;0,"Warning, receipt expected to be positive",IF(Table1[[#This Row],[Payment]]&gt;0,"Warning, payment expected to be negative",""))</f>
        <v/>
      </c>
      <c r="K94" s="17"/>
    </row>
    <row r="95" spans="1:11" x14ac:dyDescent="0.3">
      <c r="A95" s="2"/>
      <c r="B95" s="3"/>
      <c r="C95" s="5"/>
      <c r="D95" s="5"/>
      <c r="E95" s="3"/>
      <c r="F95" s="3"/>
      <c r="G95" s="17"/>
      <c r="H95" s="17"/>
      <c r="I95" s="17"/>
      <c r="J95" s="17"/>
    </row>
    <row r="96" spans="1:11" x14ac:dyDescent="0.3">
      <c r="A96" s="2"/>
      <c r="B96" s="3"/>
      <c r="C96" s="5"/>
      <c r="D96" s="5"/>
      <c r="E96" s="3"/>
      <c r="F96" s="3"/>
      <c r="G96" s="17"/>
      <c r="H96" s="17"/>
      <c r="I96" s="17"/>
      <c r="J96" s="17"/>
    </row>
    <row r="97" spans="1:10" x14ac:dyDescent="0.3">
      <c r="A97" s="2">
        <v>43100</v>
      </c>
      <c r="B97" s="3"/>
      <c r="C97" s="5" t="s">
        <v>151</v>
      </c>
      <c r="D97" s="5"/>
      <c r="E97" s="3"/>
      <c r="F97" s="3"/>
      <c r="G97" s="17">
        <v>23.27</v>
      </c>
      <c r="H97" s="17"/>
      <c r="I97" s="17"/>
      <c r="J97" s="17"/>
    </row>
    <row r="98" spans="1:10" x14ac:dyDescent="0.3">
      <c r="A98" s="2">
        <v>42807</v>
      </c>
      <c r="B98" s="3"/>
      <c r="C98" s="5" t="s">
        <v>150</v>
      </c>
      <c r="D98" s="5"/>
      <c r="E98" s="3"/>
      <c r="F98" s="3"/>
      <c r="G98" s="17">
        <v>11858.35</v>
      </c>
      <c r="H98" s="17"/>
      <c r="I98" s="17"/>
      <c r="J98" s="17"/>
    </row>
    <row r="99" spans="1:10" x14ac:dyDescent="0.3">
      <c r="A99" s="2"/>
      <c r="B99" s="3"/>
      <c r="C99" s="5"/>
      <c r="D99" s="5"/>
      <c r="E99" s="3"/>
      <c r="F99" s="3"/>
      <c r="G99" s="17"/>
      <c r="H99" s="17"/>
      <c r="I99" s="17"/>
      <c r="J99" s="17"/>
    </row>
    <row r="100" spans="1:10" x14ac:dyDescent="0.3">
      <c r="A100" s="2"/>
      <c r="B100" s="3"/>
      <c r="C100" s="5"/>
      <c r="D100" s="5"/>
      <c r="E100" s="3"/>
      <c r="F100" s="3"/>
      <c r="G100" s="17"/>
      <c r="H100" s="17"/>
      <c r="I100" s="17"/>
      <c r="J100" s="17"/>
    </row>
    <row r="101" spans="1:10" x14ac:dyDescent="0.3">
      <c r="A101" s="2"/>
      <c r="B101" s="3"/>
      <c r="C101" s="5"/>
      <c r="D101" s="5"/>
      <c r="E101" s="3"/>
      <c r="F101" s="3"/>
      <c r="G101" s="17"/>
      <c r="H101" s="17"/>
      <c r="I101" s="17"/>
      <c r="J101" s="17"/>
    </row>
    <row r="102" spans="1:10" x14ac:dyDescent="0.3">
      <c r="A102" s="2"/>
      <c r="B102" s="3"/>
      <c r="C102" s="5"/>
      <c r="D102" s="5"/>
      <c r="E102" s="3"/>
      <c r="F102" s="3"/>
      <c r="G102" s="17"/>
      <c r="H102" s="17"/>
      <c r="I102" s="17"/>
      <c r="J102" s="17"/>
    </row>
    <row r="103" spans="1:10" x14ac:dyDescent="0.3">
      <c r="A103" s="2"/>
      <c r="B103" s="3"/>
      <c r="C103" s="5"/>
      <c r="D103" s="5"/>
      <c r="E103" s="3"/>
      <c r="F103" s="3"/>
      <c r="G103" s="4"/>
      <c r="H103" s="4"/>
      <c r="I103" s="17"/>
      <c r="J103" s="4"/>
    </row>
    <row r="104" spans="1:10" x14ac:dyDescent="0.3">
      <c r="A104" s="2"/>
      <c r="B104" s="3"/>
      <c r="C104" s="5"/>
      <c r="D104" s="5"/>
      <c r="E104" s="3"/>
      <c r="F104" s="3"/>
      <c r="G104" s="17"/>
      <c r="H104" s="17"/>
      <c r="I104" s="17"/>
      <c r="J104" s="17"/>
    </row>
    <row r="105" spans="1:10" x14ac:dyDescent="0.3">
      <c r="A105" s="2"/>
      <c r="B105" s="3"/>
      <c r="C105" s="5"/>
      <c r="D105" s="5"/>
      <c r="E105" s="3"/>
      <c r="F105" s="3"/>
      <c r="G105" s="17"/>
      <c r="H105" s="17"/>
      <c r="I105" s="17"/>
      <c r="J105" s="17"/>
    </row>
    <row r="106" spans="1:10" x14ac:dyDescent="0.3">
      <c r="A106" s="2"/>
      <c r="B106" s="3"/>
      <c r="C106" s="5"/>
      <c r="D106" s="5"/>
      <c r="E106" s="3"/>
      <c r="F106" s="3"/>
      <c r="G106" s="17"/>
      <c r="H106" s="17"/>
      <c r="I106" s="17"/>
      <c r="J106" s="17"/>
    </row>
    <row r="107" spans="1:10" x14ac:dyDescent="0.3">
      <c r="A107" s="2"/>
      <c r="B107" s="3"/>
      <c r="C107" s="5"/>
      <c r="D107" s="5"/>
      <c r="E107" s="3"/>
      <c r="F107" s="3"/>
      <c r="G107" s="17"/>
      <c r="H107" s="17"/>
      <c r="I107" s="17"/>
      <c r="J107" s="17"/>
    </row>
    <row r="108" spans="1:10" x14ac:dyDescent="0.3">
      <c r="A108" s="2"/>
      <c r="B108" s="3"/>
      <c r="C108" s="5"/>
      <c r="D108" s="5"/>
      <c r="E108" s="3"/>
      <c r="F108" s="3"/>
      <c r="G108" s="17"/>
      <c r="H108" s="17"/>
      <c r="I108" s="17"/>
      <c r="J108" s="17"/>
    </row>
    <row r="109" spans="1:10" x14ac:dyDescent="0.3">
      <c r="A109" s="2"/>
      <c r="B109" s="3"/>
      <c r="C109" s="5"/>
      <c r="D109" s="5"/>
      <c r="E109" s="3"/>
      <c r="F109" s="3"/>
      <c r="G109" s="17"/>
      <c r="H109" s="17"/>
      <c r="I109" s="17"/>
      <c r="J109" s="17"/>
    </row>
    <row r="110" spans="1:10" x14ac:dyDescent="0.3">
      <c r="A110" s="2"/>
      <c r="B110" s="3"/>
      <c r="C110" s="5"/>
      <c r="D110" s="5"/>
      <c r="E110" s="3"/>
      <c r="F110" s="3"/>
      <c r="G110" s="17"/>
      <c r="H110" s="17"/>
      <c r="I110" s="17"/>
      <c r="J110" s="17"/>
    </row>
    <row r="111" spans="1:10" x14ac:dyDescent="0.3">
      <c r="A111" s="2"/>
      <c r="B111" s="3"/>
      <c r="C111" s="5"/>
      <c r="D111" s="5"/>
      <c r="E111" s="3"/>
      <c r="F111" s="3"/>
      <c r="G111" s="17"/>
      <c r="H111" s="17"/>
      <c r="I111" s="17"/>
      <c r="J111" s="17"/>
    </row>
    <row r="112" spans="1:10" x14ac:dyDescent="0.3">
      <c r="A112" s="2"/>
      <c r="B112" s="3"/>
      <c r="C112" s="5"/>
      <c r="D112" s="5"/>
      <c r="E112" s="3"/>
      <c r="F112" s="3"/>
      <c r="G112" s="4"/>
      <c r="H112" s="4"/>
      <c r="I112" s="17"/>
      <c r="J112" s="4"/>
    </row>
    <row r="113" spans="1:10" x14ac:dyDescent="0.3">
      <c r="A113" s="2"/>
      <c r="B113" s="3"/>
      <c r="C113" s="5"/>
      <c r="D113" s="5"/>
      <c r="E113" s="3"/>
      <c r="F113" s="3"/>
      <c r="G113" s="17"/>
      <c r="H113" s="17"/>
      <c r="I113" s="17"/>
      <c r="J113" s="17"/>
    </row>
    <row r="114" spans="1:10" x14ac:dyDescent="0.3">
      <c r="A114" s="2"/>
      <c r="B114" s="3"/>
      <c r="C114" s="5"/>
      <c r="D114" s="5"/>
      <c r="E114" s="3"/>
      <c r="F114" s="3"/>
      <c r="G114" s="17"/>
      <c r="H114" s="17"/>
      <c r="I114" s="17"/>
      <c r="J114" s="17"/>
    </row>
    <row r="115" spans="1:10" x14ac:dyDescent="0.3">
      <c r="A115" s="2"/>
      <c r="B115" s="3"/>
      <c r="C115" s="5"/>
      <c r="D115" s="5"/>
      <c r="E115" s="3"/>
      <c r="F115" s="3"/>
      <c r="G115" s="17"/>
      <c r="H115" s="17"/>
      <c r="I115" s="17"/>
      <c r="J115" s="17"/>
    </row>
    <row r="116" spans="1:10" x14ac:dyDescent="0.3">
      <c r="A116" s="2"/>
      <c r="B116" s="3"/>
      <c r="C116" s="5"/>
      <c r="D116" s="5"/>
      <c r="E116" s="3"/>
      <c r="F116" s="3"/>
      <c r="G116" s="17"/>
      <c r="H116" s="17"/>
      <c r="I116" s="17"/>
      <c r="J116" s="17"/>
    </row>
    <row r="117" spans="1:10" x14ac:dyDescent="0.3">
      <c r="A117" s="2"/>
      <c r="B117" s="3"/>
      <c r="C117" s="5"/>
      <c r="D117" s="5"/>
      <c r="E117" s="3"/>
      <c r="F117" s="3"/>
      <c r="G117" s="17"/>
      <c r="H117" s="17"/>
      <c r="I117" s="17"/>
      <c r="J117" s="17"/>
    </row>
    <row r="118" spans="1:10" x14ac:dyDescent="0.3">
      <c r="A118" s="2"/>
      <c r="B118" s="3"/>
      <c r="C118" s="5"/>
      <c r="D118" s="5"/>
      <c r="E118" s="3"/>
      <c r="F118" s="3"/>
      <c r="G118" s="17"/>
      <c r="H118" s="17"/>
      <c r="I118" s="17"/>
      <c r="J118" s="17"/>
    </row>
    <row r="119" spans="1:10" x14ac:dyDescent="0.3">
      <c r="A119" s="2"/>
      <c r="B119" s="3"/>
      <c r="C119" s="5"/>
      <c r="D119" s="5"/>
      <c r="E119" s="3"/>
      <c r="F119" s="3"/>
      <c r="G119" s="17"/>
      <c r="H119" s="17"/>
      <c r="I119" s="17"/>
      <c r="J119" s="17"/>
    </row>
    <row r="120" spans="1:10" x14ac:dyDescent="0.3">
      <c r="A120" s="2"/>
      <c r="B120" s="3"/>
      <c r="C120" s="5"/>
      <c r="D120" s="5"/>
      <c r="E120" s="3"/>
      <c r="F120" s="3"/>
      <c r="G120" s="17"/>
      <c r="H120" s="17"/>
      <c r="I120" s="17"/>
      <c r="J120" s="17"/>
    </row>
    <row r="121" spans="1:10" x14ac:dyDescent="0.3">
      <c r="A121" s="2"/>
      <c r="B121" s="3"/>
      <c r="C121" s="5"/>
      <c r="D121" s="5"/>
      <c r="E121" s="3"/>
      <c r="F121" s="3"/>
      <c r="G121" s="17"/>
      <c r="H121" s="17"/>
      <c r="I121" s="17"/>
      <c r="J121" s="17"/>
    </row>
    <row r="122" spans="1:10" x14ac:dyDescent="0.3">
      <c r="A122" s="2"/>
      <c r="B122" s="3"/>
      <c r="C122" s="5"/>
      <c r="D122" s="5"/>
      <c r="E122" s="3"/>
      <c r="F122" s="3"/>
      <c r="G122" s="17"/>
      <c r="H122" s="17"/>
      <c r="I122" s="17"/>
      <c r="J122" s="17"/>
    </row>
    <row r="123" spans="1:10" x14ac:dyDescent="0.3">
      <c r="A123" s="2"/>
      <c r="B123" s="3"/>
      <c r="C123" s="5"/>
      <c r="D123" s="5"/>
      <c r="E123" s="3"/>
      <c r="F123" s="3"/>
      <c r="G123" s="17"/>
      <c r="H123" s="17"/>
      <c r="I123" s="17"/>
      <c r="J123" s="17"/>
    </row>
    <row r="124" spans="1:10" x14ac:dyDescent="0.3">
      <c r="A124" s="2"/>
      <c r="B124" s="3"/>
      <c r="C124" s="5"/>
      <c r="D124" s="5"/>
      <c r="E124" s="3"/>
      <c r="F124" s="3"/>
      <c r="G124" s="17"/>
      <c r="H124" s="17"/>
      <c r="I124" s="17"/>
      <c r="J124" s="17"/>
    </row>
    <row r="125" spans="1:10" x14ac:dyDescent="0.3">
      <c r="A125" s="2"/>
      <c r="B125" s="3"/>
      <c r="C125" s="5"/>
      <c r="D125" s="5"/>
      <c r="E125" s="3"/>
      <c r="F125" s="3"/>
      <c r="G125" s="17"/>
      <c r="H125" s="17"/>
      <c r="I125" s="17"/>
      <c r="J125" s="17"/>
    </row>
    <row r="126" spans="1:10" x14ac:dyDescent="0.3">
      <c r="A126" s="2"/>
      <c r="B126" s="3"/>
      <c r="C126" s="5"/>
      <c r="D126" s="5"/>
      <c r="E126" s="3"/>
      <c r="F126" s="3"/>
      <c r="G126" s="17"/>
      <c r="H126" s="17"/>
      <c r="I126" s="17"/>
      <c r="J126" s="17"/>
    </row>
    <row r="127" spans="1:10" x14ac:dyDescent="0.3">
      <c r="A127" s="2"/>
      <c r="B127" s="3"/>
      <c r="C127" s="5"/>
      <c r="D127" s="5"/>
      <c r="E127" s="3"/>
      <c r="F127" s="3"/>
      <c r="G127" s="17"/>
      <c r="H127" s="17"/>
      <c r="I127" s="17"/>
      <c r="J127" s="17"/>
    </row>
    <row r="128" spans="1:10" x14ac:dyDescent="0.3">
      <c r="A128" s="2"/>
      <c r="B128" s="3"/>
      <c r="C128" s="5"/>
      <c r="D128" s="5"/>
      <c r="E128" s="3"/>
      <c r="F128" s="3"/>
      <c r="G128" s="17"/>
      <c r="H128" s="17"/>
      <c r="I128" s="17"/>
      <c r="J128" s="17"/>
    </row>
    <row r="129" spans="1:10" x14ac:dyDescent="0.3">
      <c r="A129" s="2"/>
      <c r="B129" s="3"/>
      <c r="C129" s="5"/>
      <c r="D129" s="5"/>
      <c r="E129" s="3"/>
      <c r="F129" s="3"/>
      <c r="G129" s="17"/>
      <c r="H129" s="17"/>
      <c r="I129" s="17"/>
      <c r="J129" s="17"/>
    </row>
    <row r="130" spans="1:10" x14ac:dyDescent="0.3">
      <c r="A130" s="2"/>
      <c r="B130" s="3"/>
      <c r="C130" s="5"/>
      <c r="D130" s="5"/>
      <c r="E130" s="3"/>
      <c r="F130" s="3"/>
      <c r="G130" s="17"/>
      <c r="H130" s="17"/>
      <c r="I130" s="17"/>
      <c r="J130" s="17"/>
    </row>
    <row r="131" spans="1:10" x14ac:dyDescent="0.3">
      <c r="A131" s="2"/>
      <c r="B131" s="3"/>
      <c r="C131" s="5"/>
      <c r="D131" s="5"/>
      <c r="E131" s="3"/>
      <c r="F131" s="3"/>
      <c r="G131" s="17"/>
      <c r="H131" s="17"/>
      <c r="I131" s="17"/>
      <c r="J131" s="17"/>
    </row>
    <row r="132" spans="1:10" x14ac:dyDescent="0.3">
      <c r="A132" s="2"/>
      <c r="B132" s="3"/>
      <c r="C132" s="5"/>
      <c r="D132" s="5"/>
      <c r="E132" s="3"/>
      <c r="F132" s="3"/>
      <c r="G132" s="17"/>
      <c r="H132" s="17"/>
      <c r="I132" s="17"/>
      <c r="J132" s="17"/>
    </row>
    <row r="133" spans="1:10" x14ac:dyDescent="0.3">
      <c r="A133" s="2"/>
      <c r="B133" s="3"/>
      <c r="C133" s="5"/>
      <c r="D133" s="5"/>
      <c r="E133" s="3"/>
      <c r="F133" s="3"/>
      <c r="G133" s="17"/>
      <c r="H133" s="17"/>
      <c r="I133" s="17"/>
      <c r="J133" s="17"/>
    </row>
    <row r="134" spans="1:10" x14ac:dyDescent="0.3">
      <c r="A134" s="2"/>
      <c r="B134" s="3"/>
      <c r="C134" s="5"/>
      <c r="D134" s="5"/>
      <c r="E134" s="3"/>
      <c r="F134" s="3"/>
      <c r="G134" s="17"/>
      <c r="H134" s="17"/>
      <c r="I134" s="17"/>
      <c r="J134" s="17"/>
    </row>
    <row r="135" spans="1:10" x14ac:dyDescent="0.3">
      <c r="A135" s="2"/>
      <c r="B135" s="3"/>
      <c r="C135" s="5"/>
      <c r="D135" s="5"/>
      <c r="E135" s="3"/>
      <c r="F135" s="3"/>
      <c r="G135" s="17"/>
      <c r="H135" s="17"/>
      <c r="I135" s="17"/>
      <c r="J135" s="17"/>
    </row>
    <row r="136" spans="1:10" x14ac:dyDescent="0.3">
      <c r="A136" s="2"/>
      <c r="B136" s="3"/>
      <c r="C136" s="5"/>
      <c r="D136" s="5"/>
      <c r="E136" s="3"/>
      <c r="F136" s="3"/>
      <c r="G136" s="17"/>
      <c r="H136" s="17"/>
      <c r="I136" s="17"/>
      <c r="J136" s="17"/>
    </row>
    <row r="137" spans="1:10" x14ac:dyDescent="0.3">
      <c r="A137" s="2"/>
      <c r="B137" s="3"/>
      <c r="C137" s="5"/>
      <c r="D137" s="5"/>
      <c r="E137" s="3"/>
      <c r="F137" s="3"/>
      <c r="G137" s="17"/>
      <c r="H137" s="17"/>
      <c r="I137" s="17"/>
      <c r="J137" s="17"/>
    </row>
    <row r="138" spans="1:10" x14ac:dyDescent="0.3">
      <c r="A138" s="2"/>
      <c r="B138" s="3"/>
      <c r="C138" s="5"/>
      <c r="D138" s="5"/>
      <c r="E138" s="3"/>
      <c r="F138" s="3"/>
      <c r="G138" s="17"/>
      <c r="H138" s="17"/>
      <c r="I138" s="17"/>
      <c r="J138" s="17"/>
    </row>
    <row r="139" spans="1:10" x14ac:dyDescent="0.3">
      <c r="A139" s="2"/>
      <c r="B139" s="3"/>
      <c r="C139" s="5"/>
      <c r="D139" s="5"/>
      <c r="E139" s="3"/>
      <c r="F139" s="3"/>
      <c r="G139" s="17"/>
      <c r="H139" s="17"/>
      <c r="I139" s="17"/>
      <c r="J139" s="17"/>
    </row>
    <row r="140" spans="1:10" x14ac:dyDescent="0.3">
      <c r="A140" s="2"/>
      <c r="B140" s="3"/>
      <c r="C140" s="5"/>
      <c r="D140" s="5"/>
      <c r="E140" s="3"/>
      <c r="F140" s="3"/>
      <c r="G140" s="17"/>
      <c r="H140" s="17"/>
      <c r="I140" s="17"/>
      <c r="J140" s="17"/>
    </row>
    <row r="141" spans="1:10" x14ac:dyDescent="0.3">
      <c r="A141" s="2"/>
      <c r="B141" s="3"/>
      <c r="C141" s="5"/>
      <c r="D141" s="5"/>
      <c r="E141" s="3"/>
      <c r="F141" s="3"/>
      <c r="G141" s="17"/>
      <c r="H141" s="17"/>
      <c r="I141" s="17"/>
      <c r="J141" s="17"/>
    </row>
    <row r="142" spans="1:10" x14ac:dyDescent="0.3">
      <c r="A142" s="2"/>
      <c r="B142" s="3"/>
      <c r="C142" s="5"/>
      <c r="D142" s="5"/>
      <c r="E142" s="3"/>
      <c r="F142" s="3"/>
      <c r="G142" s="17"/>
      <c r="H142" s="17"/>
      <c r="I142" s="17"/>
      <c r="J142" s="17"/>
    </row>
    <row r="143" spans="1:10" x14ac:dyDescent="0.3">
      <c r="A143" s="2"/>
      <c r="B143" s="3"/>
      <c r="C143" s="5"/>
      <c r="D143" s="5"/>
      <c r="E143" s="3"/>
      <c r="F143" s="3"/>
      <c r="G143" s="17"/>
      <c r="H143" s="17"/>
      <c r="I143" s="17"/>
      <c r="J143" s="17"/>
    </row>
    <row r="144" spans="1:10" x14ac:dyDescent="0.3">
      <c r="A144" s="2"/>
      <c r="B144" s="3"/>
      <c r="C144" s="5"/>
      <c r="D144" s="5"/>
      <c r="E144" s="3"/>
      <c r="F144" s="3"/>
      <c r="G144" s="17"/>
      <c r="H144" s="17"/>
      <c r="I144" s="17"/>
      <c r="J144" s="17"/>
    </row>
    <row r="145" spans="1:10" x14ac:dyDescent="0.3">
      <c r="A145" s="2"/>
      <c r="B145" s="3"/>
      <c r="C145" s="5"/>
      <c r="D145" s="5"/>
      <c r="E145" s="3"/>
      <c r="F145" s="3"/>
      <c r="G145" s="17"/>
      <c r="H145" s="17"/>
      <c r="I145" s="17"/>
      <c r="J145" s="17"/>
    </row>
    <row r="146" spans="1:10" x14ac:dyDescent="0.3">
      <c r="A146" s="2"/>
      <c r="B146" s="3"/>
      <c r="C146" s="5"/>
      <c r="D146" s="5"/>
      <c r="E146" s="3"/>
      <c r="F146" s="3"/>
      <c r="G146" s="17"/>
      <c r="H146" s="17"/>
      <c r="I146" s="17"/>
      <c r="J146" s="17"/>
    </row>
    <row r="147" spans="1:10" x14ac:dyDescent="0.3">
      <c r="A147" s="2"/>
      <c r="B147" s="3"/>
      <c r="C147" s="5"/>
      <c r="D147" s="5"/>
      <c r="E147" s="3"/>
      <c r="F147" s="3"/>
      <c r="G147" s="17"/>
      <c r="H147" s="17"/>
      <c r="I147" s="17"/>
      <c r="J147" s="17"/>
    </row>
    <row r="148" spans="1:10" x14ac:dyDescent="0.3">
      <c r="A148" s="2"/>
      <c r="B148" s="3"/>
      <c r="C148" s="5"/>
      <c r="D148" s="5"/>
      <c r="E148" s="3"/>
      <c r="F148" s="3"/>
      <c r="G148" s="17"/>
      <c r="H148" s="17"/>
      <c r="I148" s="17"/>
      <c r="J148" s="17"/>
    </row>
    <row r="149" spans="1:10" x14ac:dyDescent="0.3">
      <c r="A149" s="2"/>
      <c r="B149" s="3"/>
      <c r="C149" s="5"/>
      <c r="D149" s="5"/>
      <c r="E149" s="3"/>
      <c r="F149" s="3"/>
      <c r="G149" s="17"/>
      <c r="H149" s="17"/>
      <c r="I149" s="17"/>
      <c r="J149" s="17"/>
    </row>
    <row r="150" spans="1:10" x14ac:dyDescent="0.3">
      <c r="A150" s="2"/>
      <c r="B150" s="3"/>
      <c r="C150" s="5"/>
      <c r="D150" s="5"/>
      <c r="E150" s="3"/>
      <c r="F150" s="3"/>
      <c r="G150" s="17"/>
      <c r="H150" s="17"/>
      <c r="I150" s="17"/>
      <c r="J150" s="17"/>
    </row>
    <row r="151" spans="1:10" x14ac:dyDescent="0.3">
      <c r="A151" s="2"/>
      <c r="B151" s="3"/>
      <c r="C151" s="5"/>
      <c r="D151" s="5"/>
      <c r="E151" s="3"/>
      <c r="F151" s="3"/>
      <c r="G151" s="17"/>
      <c r="H151" s="17"/>
      <c r="I151" s="17"/>
      <c r="J151" s="17"/>
    </row>
    <row r="152" spans="1:10" x14ac:dyDescent="0.3">
      <c r="A152" s="2"/>
      <c r="B152" s="3"/>
      <c r="C152" s="5"/>
      <c r="D152" s="5"/>
      <c r="E152" s="3"/>
      <c r="F152" s="3"/>
      <c r="G152" s="17"/>
      <c r="H152" s="17"/>
      <c r="I152" s="17"/>
      <c r="J152" s="17"/>
    </row>
    <row r="153" spans="1:10" x14ac:dyDescent="0.3">
      <c r="A153" s="2"/>
      <c r="B153" s="3"/>
      <c r="C153" s="5"/>
      <c r="D153" s="5"/>
      <c r="E153" s="3"/>
      <c r="F153" s="3"/>
      <c r="G153" s="17"/>
      <c r="H153" s="17"/>
      <c r="I153" s="17"/>
      <c r="J153" s="17"/>
    </row>
    <row r="154" spans="1:10" x14ac:dyDescent="0.3">
      <c r="A154" s="2"/>
      <c r="B154" s="3"/>
      <c r="C154" s="5"/>
      <c r="D154" s="5"/>
      <c r="E154" s="3"/>
      <c r="F154" s="3"/>
      <c r="G154" s="17"/>
      <c r="H154" s="17"/>
      <c r="I154" s="17"/>
      <c r="J154" s="17"/>
    </row>
    <row r="155" spans="1:10" x14ac:dyDescent="0.3">
      <c r="A155" s="2"/>
      <c r="B155" s="3"/>
      <c r="C155" s="5"/>
      <c r="D155" s="5"/>
      <c r="E155" s="3"/>
      <c r="F155" s="3"/>
      <c r="G155" s="17"/>
      <c r="H155" s="17"/>
      <c r="I155" s="17"/>
      <c r="J155" s="17"/>
    </row>
    <row r="156" spans="1:10" x14ac:dyDescent="0.3">
      <c r="A156" s="2"/>
      <c r="B156" s="3"/>
      <c r="C156" s="5"/>
      <c r="D156" s="5"/>
      <c r="E156" s="3"/>
      <c r="F156" s="3"/>
      <c r="G156" s="17"/>
      <c r="H156" s="17"/>
      <c r="I156" s="17"/>
      <c r="J156" s="17"/>
    </row>
    <row r="157" spans="1:10" x14ac:dyDescent="0.3">
      <c r="A157" s="2"/>
      <c r="B157" s="3"/>
      <c r="C157" s="5"/>
      <c r="D157" s="5"/>
      <c r="E157" s="3"/>
      <c r="F157" s="3"/>
      <c r="G157" s="17"/>
      <c r="H157" s="17"/>
      <c r="I157" s="17"/>
      <c r="J157" s="17"/>
    </row>
    <row r="158" spans="1:10" x14ac:dyDescent="0.3">
      <c r="A158" s="2"/>
      <c r="B158" s="3"/>
      <c r="C158" s="5"/>
      <c r="D158" s="5"/>
      <c r="E158" s="3"/>
      <c r="F158" s="3"/>
      <c r="G158" s="17"/>
      <c r="H158" s="17"/>
      <c r="I158" s="17"/>
      <c r="J158" s="17"/>
    </row>
    <row r="159" spans="1:10" x14ac:dyDescent="0.3">
      <c r="A159" s="2"/>
      <c r="B159" s="3"/>
      <c r="C159" s="5"/>
      <c r="D159" s="5"/>
      <c r="E159" s="3"/>
      <c r="F159" s="3"/>
      <c r="G159" s="17"/>
      <c r="H159" s="17"/>
      <c r="I159" s="17"/>
      <c r="J159" s="17"/>
    </row>
    <row r="160" spans="1:10" x14ac:dyDescent="0.3">
      <c r="A160" s="2"/>
      <c r="B160" s="3"/>
      <c r="C160" s="5"/>
      <c r="D160" s="5"/>
      <c r="E160" s="3"/>
      <c r="F160" s="3"/>
      <c r="G160" s="17"/>
      <c r="H160" s="17"/>
      <c r="I160" s="17"/>
      <c r="J160" s="17"/>
    </row>
    <row r="161" spans="1:10" x14ac:dyDescent="0.3">
      <c r="A161" s="2"/>
      <c r="B161" s="3"/>
      <c r="C161" s="5"/>
      <c r="D161" s="5"/>
      <c r="E161" s="3"/>
      <c r="F161" s="3"/>
      <c r="G161" s="17"/>
      <c r="H161" s="17"/>
      <c r="I161" s="17"/>
      <c r="J161" s="17"/>
    </row>
    <row r="162" spans="1:10" x14ac:dyDescent="0.3">
      <c r="A162" s="2"/>
      <c r="B162" s="3"/>
      <c r="C162" s="5"/>
      <c r="D162" s="5"/>
      <c r="E162" s="3"/>
      <c r="F162" s="3"/>
      <c r="G162" s="17"/>
      <c r="H162" s="17"/>
      <c r="I162" s="17"/>
      <c r="J162" s="17"/>
    </row>
    <row r="163" spans="1:10" x14ac:dyDescent="0.3">
      <c r="A163" s="2"/>
      <c r="B163" s="3"/>
      <c r="C163" s="5"/>
      <c r="D163" s="5"/>
      <c r="E163" s="3"/>
      <c r="F163" s="3"/>
      <c r="G163" s="17"/>
      <c r="H163" s="17"/>
      <c r="I163" s="17"/>
      <c r="J163" s="17"/>
    </row>
    <row r="164" spans="1:10" x14ac:dyDescent="0.3">
      <c r="A164" s="2"/>
      <c r="B164" s="3"/>
      <c r="C164" s="5"/>
      <c r="D164" s="5"/>
      <c r="E164" s="3"/>
      <c r="F164" s="3"/>
      <c r="G164" s="17"/>
      <c r="H164" s="17"/>
      <c r="I164" s="17"/>
      <c r="J164" s="17"/>
    </row>
    <row r="165" spans="1:10" x14ac:dyDescent="0.3">
      <c r="A165" s="2"/>
      <c r="B165" s="3"/>
      <c r="C165" s="5"/>
      <c r="D165" s="5"/>
      <c r="E165" s="3"/>
      <c r="F165" s="3"/>
      <c r="G165" s="17"/>
      <c r="H165" s="17"/>
      <c r="I165" s="17"/>
      <c r="J165" s="17"/>
    </row>
    <row r="166" spans="1:10" x14ac:dyDescent="0.3">
      <c r="A166" s="2"/>
      <c r="B166" s="3"/>
      <c r="C166" s="5"/>
      <c r="D166" s="5"/>
      <c r="E166" s="3"/>
      <c r="F166" s="3"/>
      <c r="G166" s="17"/>
      <c r="H166" s="17"/>
      <c r="I166" s="17"/>
      <c r="J166" s="17"/>
    </row>
    <row r="167" spans="1:10" x14ac:dyDescent="0.3">
      <c r="A167" s="2"/>
      <c r="B167" s="3"/>
      <c r="C167" s="5"/>
      <c r="D167" s="5"/>
      <c r="E167" s="3"/>
      <c r="F167" s="3"/>
      <c r="G167" s="17"/>
      <c r="H167" s="17"/>
      <c r="I167" s="17"/>
      <c r="J167" s="17"/>
    </row>
    <row r="168" spans="1:10" x14ac:dyDescent="0.3">
      <c r="A168" s="2"/>
      <c r="B168" s="3"/>
      <c r="C168" s="5"/>
      <c r="D168" s="5"/>
      <c r="E168" s="3"/>
      <c r="F168" s="3"/>
      <c r="G168" s="17"/>
      <c r="H168" s="17"/>
      <c r="I168" s="17"/>
      <c r="J168" s="17"/>
    </row>
    <row r="169" spans="1:10" x14ac:dyDescent="0.3">
      <c r="A169" s="2"/>
      <c r="B169" s="3"/>
      <c r="C169" s="5"/>
      <c r="D169" s="5"/>
      <c r="E169" s="3"/>
      <c r="F169" s="3"/>
      <c r="G169" s="17"/>
      <c r="H169" s="17"/>
      <c r="I169" s="17"/>
      <c r="J169" s="17"/>
    </row>
    <row r="170" spans="1:10" x14ac:dyDescent="0.3">
      <c r="A170" s="2"/>
      <c r="B170" s="3"/>
      <c r="C170" s="5"/>
      <c r="D170" s="5"/>
      <c r="E170" s="3"/>
      <c r="F170" s="3"/>
      <c r="G170" s="17"/>
      <c r="H170" s="17"/>
      <c r="I170" s="17"/>
      <c r="J170" s="17"/>
    </row>
    <row r="171" spans="1:10" x14ac:dyDescent="0.3">
      <c r="A171" s="2"/>
      <c r="B171" s="3"/>
      <c r="C171" s="5"/>
      <c r="D171" s="5"/>
      <c r="E171" s="3"/>
      <c r="F171" s="3"/>
      <c r="G171" s="17"/>
      <c r="H171" s="17"/>
      <c r="I171" s="17"/>
      <c r="J171" s="17"/>
    </row>
    <row r="172" spans="1:10" x14ac:dyDescent="0.3">
      <c r="A172" s="2"/>
      <c r="B172" s="3"/>
      <c r="C172" s="5"/>
      <c r="D172" s="5"/>
      <c r="E172" s="3"/>
      <c r="F172" s="3"/>
      <c r="G172" s="17"/>
      <c r="H172" s="17"/>
      <c r="I172" s="17"/>
      <c r="J172" s="17"/>
    </row>
    <row r="173" spans="1:10" x14ac:dyDescent="0.3">
      <c r="A173" s="2"/>
      <c r="B173" s="3"/>
      <c r="C173" s="5"/>
      <c r="D173" s="5"/>
      <c r="E173" s="3"/>
      <c r="F173" s="3"/>
      <c r="G173" s="17"/>
      <c r="H173" s="17"/>
      <c r="I173" s="17"/>
      <c r="J173" s="17"/>
    </row>
    <row r="174" spans="1:10" x14ac:dyDescent="0.3">
      <c r="A174" s="2"/>
      <c r="B174" s="3"/>
      <c r="C174" s="5"/>
      <c r="D174" s="5"/>
      <c r="E174" s="3"/>
      <c r="F174" s="3"/>
      <c r="G174" s="17"/>
      <c r="H174" s="17"/>
      <c r="I174" s="17"/>
      <c r="J174" s="17"/>
    </row>
    <row r="175" spans="1:10" x14ac:dyDescent="0.3">
      <c r="A175" s="2"/>
      <c r="B175" s="3"/>
      <c r="C175" s="5"/>
      <c r="D175" s="5"/>
      <c r="E175" s="3"/>
      <c r="F175" s="3"/>
      <c r="G175" s="17"/>
      <c r="H175" s="17"/>
      <c r="I175" s="17"/>
      <c r="J175" s="17"/>
    </row>
    <row r="176" spans="1:10" x14ac:dyDescent="0.3">
      <c r="A176" s="2"/>
      <c r="B176" s="3"/>
      <c r="C176" s="5"/>
      <c r="D176" s="5"/>
      <c r="E176" s="3"/>
      <c r="F176" s="3"/>
      <c r="G176" s="17"/>
      <c r="H176" s="17"/>
      <c r="I176" s="17"/>
      <c r="J176" s="17"/>
    </row>
    <row r="177" spans="1:10" x14ac:dyDescent="0.3">
      <c r="A177" s="2"/>
      <c r="B177" s="3"/>
      <c r="C177" s="5"/>
      <c r="D177" s="5"/>
      <c r="E177" s="3"/>
      <c r="F177" s="3"/>
      <c r="G177" s="17"/>
      <c r="H177" s="17"/>
      <c r="I177" s="17"/>
      <c r="J177" s="17"/>
    </row>
  </sheetData>
  <mergeCells count="2">
    <mergeCell ref="A2:I2"/>
    <mergeCell ref="A4:I4"/>
  </mergeCells>
  <dataValidations count="1">
    <dataValidation type="list" allowBlank="1" showInputMessage="1" showErrorMessage="1" sqref="E7:E94" xr:uid="{00000000-0002-0000-0100-000000000000}">
      <formula1>Subjectives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Q48"/>
  <sheetViews>
    <sheetView showGridLines="0" tabSelected="1" topLeftCell="A7" zoomScale="70" zoomScaleNormal="70" workbookViewId="0">
      <selection activeCell="Q43" sqref="Q43"/>
    </sheetView>
  </sheetViews>
  <sheetFormatPr defaultRowHeight="14.4" x14ac:dyDescent="0.3"/>
  <cols>
    <col min="1" max="1" width="35.6640625" bestFit="1" customWidth="1"/>
    <col min="2" max="13" width="11.5546875" customWidth="1"/>
    <col min="14" max="14" width="13.88671875" customWidth="1"/>
    <col min="15" max="16" width="18.44140625" bestFit="1" customWidth="1"/>
  </cols>
  <sheetData>
    <row r="6" spans="1:17" x14ac:dyDescent="0.3">
      <c r="A6" s="6" t="s">
        <v>15</v>
      </c>
      <c r="B6" s="16">
        <v>42826</v>
      </c>
      <c r="C6" s="16">
        <v>42856</v>
      </c>
      <c r="D6" s="16">
        <v>42887</v>
      </c>
      <c r="E6" s="16">
        <v>42917</v>
      </c>
      <c r="F6" s="16">
        <v>42948</v>
      </c>
      <c r="G6" s="16">
        <v>42979</v>
      </c>
      <c r="H6" s="16">
        <v>43009</v>
      </c>
      <c r="I6" s="16">
        <v>43040</v>
      </c>
      <c r="J6" s="16">
        <v>43070</v>
      </c>
      <c r="K6" s="16">
        <v>43101</v>
      </c>
      <c r="L6" s="16">
        <v>43132</v>
      </c>
      <c r="M6" s="16">
        <v>43160</v>
      </c>
      <c r="N6" s="6" t="s">
        <v>16</v>
      </c>
      <c r="O6" s="6" t="s">
        <v>17</v>
      </c>
      <c r="P6" s="6" t="s">
        <v>20</v>
      </c>
    </row>
    <row r="8" spans="1:17" x14ac:dyDescent="0.3">
      <c r="M8" s="10"/>
    </row>
    <row r="9" spans="1:17" x14ac:dyDescent="0.3">
      <c r="A9" s="9" t="s">
        <v>23</v>
      </c>
      <c r="B9" s="10">
        <f>-SUMIFS(Receipts_Payments!$H:$H,Receipts_Payments!$A:$A,"&gt;="&amp;B$6,Receipts_Payments!$A:$A,"&lt;"&amp;C$6,Receipts_Payments!$E:$E,$A9)</f>
        <v>0</v>
      </c>
      <c r="C9" s="10">
        <f>-SUMIFS(Receipts_Payments!$H:$H,Receipts_Payments!$A:$A,"&gt;="&amp;C$6,Receipts_Payments!$A:$A,"&lt;"&amp;D$6,Receipts_Payments!$E:$E,$A9)</f>
        <v>0</v>
      </c>
      <c r="D9" s="10">
        <f>-SUMIFS(Receipts_Payments!$H:$H,Receipts_Payments!$A:$A,"&gt;="&amp;D$6,Receipts_Payments!$A:$A,"&lt;"&amp;E$6,Receipts_Payments!$E:$E,$A9)</f>
        <v>0</v>
      </c>
      <c r="E9" s="10">
        <f>-SUMIFS(Receipts_Payments!$H:$H,Receipts_Payments!$A:$A,"&gt;="&amp;E$6,Receipts_Payments!$A:$A,"&lt;"&amp;F$6,Receipts_Payments!$E:$E,$A9)</f>
        <v>0</v>
      </c>
      <c r="F9" s="10">
        <f>-SUMIFS(Receipts_Payments!$H:$H,Receipts_Payments!$A:$A,"&gt;="&amp;F$6,Receipts_Payments!$A:$A,"&lt;"&amp;G$6,Receipts_Payments!$E:$E,$A9)</f>
        <v>0</v>
      </c>
      <c r="G9" s="10">
        <f>-SUMIFS(Receipts_Payments!$H:$H,Receipts_Payments!$A:$A,"&gt;="&amp;G$6,Receipts_Payments!$A:$A,"&lt;"&amp;H$6,Receipts_Payments!$E:$E,$A9)</f>
        <v>0</v>
      </c>
      <c r="H9" s="10">
        <f>-SUMIFS(Receipts_Payments!$H:$H,Receipts_Payments!$A:$A,"&gt;="&amp;H$6,Receipts_Payments!$A:$A,"&lt;"&amp;I$6,Receipts_Payments!$E:$E,$A9)</f>
        <v>0</v>
      </c>
      <c r="I9" s="10">
        <f>-SUMIFS(Receipts_Payments!$H:$H,Receipts_Payments!$A:$A,"&gt;="&amp;I$6,Receipts_Payments!$A:$A,"&lt;"&amp;J$6,Receipts_Payments!$E:$E,$A9)</f>
        <v>0</v>
      </c>
      <c r="J9" s="10">
        <f>-SUMIFS(Receipts_Payments!$H:$H,Receipts_Payments!$A:$A,"&gt;="&amp;J$6,Receipts_Payments!$A:$A,"&lt;"&amp;K$6,Receipts_Payments!$E:$E,$A9)</f>
        <v>0</v>
      </c>
      <c r="K9" s="10">
        <f>-SUMIFS(Receipts_Payments!$H:$H,Receipts_Payments!$A:$A,"&gt;="&amp;K$6,Receipts_Payments!$A:$A,"&lt;"&amp;L$6,Receipts_Payments!$E:$E,$A9)</f>
        <v>0</v>
      </c>
      <c r="L9" s="10">
        <f>-SUMIFS(Receipts_Payments!$H:$H,Receipts_Payments!$A:$A,"&gt;="&amp;L$6,Receipts_Payments!$A:$A,"&lt;"&amp;M$6,Receipts_Payments!$E:$E,$A9)</f>
        <v>0</v>
      </c>
      <c r="M9" s="10">
        <f>-SUMIFS(Receipts_Payments!$H:$H,Receipts_Payments!$A:$A,"&gt;="&amp;M$6,Receipts_Payments!$A:$A,"&lt;"&amp;#REF!,Receipts_Payments!$E:$E,$A9)</f>
        <v>0</v>
      </c>
      <c r="N9" s="10">
        <f t="shared" ref="N9:N32" si="0">SUM(B9:M9)</f>
        <v>0</v>
      </c>
      <c r="O9" s="10">
        <v>150</v>
      </c>
      <c r="P9" s="10">
        <f t="shared" ref="P9:P32" si="1">O9-N9</f>
        <v>150</v>
      </c>
    </row>
    <row r="10" spans="1:17" x14ac:dyDescent="0.3">
      <c r="A10" s="9" t="s">
        <v>36</v>
      </c>
      <c r="B10" s="10">
        <f>-SUMIFS(Receipts_Payments!$H:$H,Receipts_Payments!$A:$A,"&gt;="&amp;B$6,Receipts_Payments!$A:$A,"&lt;"&amp;C$6,Receipts_Payments!$E:$E,$A10)</f>
        <v>0</v>
      </c>
      <c r="C10" s="10">
        <f>-SUMIFS(Receipts_Payments!$H:$H,Receipts_Payments!$A:$A,"&gt;="&amp;C$6,Receipts_Payments!$A:$A,"&lt;"&amp;D$6,Receipts_Payments!$E:$E,$A10)</f>
        <v>0</v>
      </c>
      <c r="D10" s="10">
        <f>-SUMIFS(Receipts_Payments!$H:$H,Receipts_Payments!$A:$A,"&gt;="&amp;D$6,Receipts_Payments!$A:$A,"&lt;"&amp;E$6,Receipts_Payments!$E:$E,$A10)</f>
        <v>0</v>
      </c>
      <c r="E10" s="10">
        <f>-SUMIFS(Receipts_Payments!$H:$H,Receipts_Payments!$A:$A,"&gt;="&amp;E$6,Receipts_Payments!$A:$A,"&lt;"&amp;F$6,Receipts_Payments!$E:$E,$A10)</f>
        <v>308.10000000000002</v>
      </c>
      <c r="F10" s="10">
        <f>-SUMIFS(Receipts_Payments!$H:$H,Receipts_Payments!$A:$A,"&gt;="&amp;F$6,Receipts_Payments!$A:$A,"&lt;"&amp;G$6,Receipts_Payments!$E:$E,$A10)</f>
        <v>175.05</v>
      </c>
      <c r="G10" s="10">
        <f>-SUMIFS(Receipts_Payments!$H:$H,Receipts_Payments!$A:$A,"&gt;="&amp;G$6,Receipts_Payments!$A:$A,"&lt;"&amp;H$6,Receipts_Payments!$E:$E,$A10)</f>
        <v>175.05</v>
      </c>
      <c r="H10" s="10">
        <f>-SUMIFS(Receipts_Payments!$H:$H,Receipts_Payments!$A:$A,"&gt;="&amp;H$6,Receipts_Payments!$A:$A,"&lt;"&amp;I$6,Receipts_Payments!$E:$E,$A10)</f>
        <v>175.05</v>
      </c>
      <c r="I10" s="10">
        <f>-SUMIFS(Receipts_Payments!$H:$H,Receipts_Payments!$A:$A,"&gt;="&amp;I$6,Receipts_Payments!$A:$A,"&lt;"&amp;J$6,Receipts_Payments!$E:$E,$A10)</f>
        <v>175.05</v>
      </c>
      <c r="J10" s="10">
        <f>-SUMIFS(Receipts_Payments!$H:$H,Receipts_Payments!$A:$A,"&gt;="&amp;J$6,Receipts_Payments!$A:$A,"&lt;"&amp;K$6,Receipts_Payments!$E:$E,$A10)</f>
        <v>175.05</v>
      </c>
      <c r="K10" s="10">
        <f>-SUMIFS(Receipts_Payments!$H:$H,Receipts_Payments!$A:$A,"&gt;="&amp;K$6,Receipts_Payments!$A:$A,"&lt;"&amp;L$6,Receipts_Payments!$E:$E,$A10)</f>
        <v>175.05</v>
      </c>
      <c r="L10" s="10">
        <f>-SUMIFS(Receipts_Payments!$H:$H,Receipts_Payments!$A:$A,"&gt;="&amp;L$6,Receipts_Payments!$A:$A,"&lt;"&amp;M$6,Receipts_Payments!$E:$E,$A10)</f>
        <v>175.05</v>
      </c>
      <c r="M10" s="10">
        <v>175.05</v>
      </c>
      <c r="N10" s="10">
        <f t="shared" si="0"/>
        <v>1708.4999999999998</v>
      </c>
      <c r="O10" s="10">
        <v>2080</v>
      </c>
      <c r="P10" s="10">
        <f t="shared" si="1"/>
        <v>371.50000000000023</v>
      </c>
    </row>
    <row r="11" spans="1:17" x14ac:dyDescent="0.3">
      <c r="A11" s="9" t="s">
        <v>37</v>
      </c>
      <c r="B11" s="10">
        <f>-SUMIFS(Receipts_Payments!$H:$H,Receipts_Payments!$A:$A,"&gt;="&amp;B$6,Receipts_Payments!$A:$A,"&lt;"&amp;C$6,Receipts_Payments!$E:$E,$A11)</f>
        <v>0</v>
      </c>
      <c r="C11" s="10">
        <f>-SUMIFS(Receipts_Payments!$H:$H,Receipts_Payments!$A:$A,"&gt;="&amp;C$6,Receipts_Payments!$A:$A,"&lt;"&amp;D$6,Receipts_Payments!$E:$E,$A11)</f>
        <v>0</v>
      </c>
      <c r="D11" s="10">
        <f>-SUMIFS(Receipts_Payments!$H:$H,Receipts_Payments!$A:$A,"&gt;="&amp;D$6,Receipts_Payments!$A:$A,"&lt;"&amp;E$6,Receipts_Payments!$E:$E,$A11)</f>
        <v>0</v>
      </c>
      <c r="E11" s="10">
        <f>-SUMIFS(Receipts_Payments!$H:$H,Receipts_Payments!$A:$A,"&gt;="&amp;E$6,Receipts_Payments!$A:$A,"&lt;"&amp;F$6,Receipts_Payments!$E:$E,$A11)</f>
        <v>42</v>
      </c>
      <c r="F11" s="10">
        <f>-SUMIFS(Receipts_Payments!$H:$H,Receipts_Payments!$A:$A,"&gt;="&amp;F$6,Receipts_Payments!$A:$A,"&lt;"&amp;G$6,Receipts_Payments!$E:$E,$A11)</f>
        <v>0</v>
      </c>
      <c r="G11" s="10">
        <f>-SUMIFS(Receipts_Payments!$H:$H,Receipts_Payments!$A:$A,"&gt;="&amp;G$6,Receipts_Payments!$A:$A,"&lt;"&amp;H$6,Receipts_Payments!$E:$E,$A11)</f>
        <v>42</v>
      </c>
      <c r="H11" s="10">
        <f>-SUMIFS(Receipts_Payments!$H:$H,Receipts_Payments!$A:$A,"&gt;="&amp;H$6,Receipts_Payments!$A:$A,"&lt;"&amp;I$6,Receipts_Payments!$E:$E,$A11)</f>
        <v>0</v>
      </c>
      <c r="I11" s="10">
        <f>-SUMIFS(Receipts_Payments!$H:$H,Receipts_Payments!$A:$A,"&gt;="&amp;I$6,Receipts_Payments!$A:$A,"&lt;"&amp;J$6,Receipts_Payments!$E:$E,$A11)</f>
        <v>0</v>
      </c>
      <c r="J11" s="10">
        <f>-SUMIFS(Receipts_Payments!$H:$H,Receipts_Payments!$A:$A,"&gt;="&amp;J$6,Receipts_Payments!$A:$A,"&lt;"&amp;K$6,Receipts_Payments!$E:$E,$A11)</f>
        <v>0</v>
      </c>
      <c r="K11" s="10">
        <f>-SUMIFS(Receipts_Payments!$H:$H,Receipts_Payments!$A:$A,"&gt;="&amp;K$6,Receipts_Payments!$A:$A,"&lt;"&amp;L$6,Receipts_Payments!$E:$E,$A11)</f>
        <v>0</v>
      </c>
      <c r="L11" s="10">
        <f>-SUMIFS(Receipts_Payments!$H:$H,Receipts_Payments!$A:$A,"&gt;="&amp;L$6,Receipts_Payments!$A:$A,"&lt;"&amp;M$6,Receipts_Payments!$E:$E,$A11)</f>
        <v>0</v>
      </c>
      <c r="M11" s="10">
        <f>-SUMIFS(Receipts_Payments!$H:$H,Receipts_Payments!$A:$A,"&gt;="&amp;M$6,Receipts_Payments!$A:$A,"&lt;"&amp;#REF!,Receipts_Payments!$E:$E,$A11)</f>
        <v>0</v>
      </c>
      <c r="N11" s="10">
        <f t="shared" si="0"/>
        <v>84</v>
      </c>
      <c r="O11" s="10">
        <v>0</v>
      </c>
      <c r="P11" s="10">
        <f t="shared" si="1"/>
        <v>-84</v>
      </c>
    </row>
    <row r="12" spans="1:17" x14ac:dyDescent="0.3">
      <c r="A12" s="9" t="s">
        <v>38</v>
      </c>
      <c r="B12" s="10">
        <f>-SUMIFS(Receipts_Payments!$H:$H,Receipts_Payments!$A:$A,"&gt;="&amp;B$6,Receipts_Payments!$A:$A,"&lt;"&amp;C$6,Receipts_Payments!$E:$E,$A12)</f>
        <v>0</v>
      </c>
      <c r="C12" s="10">
        <f>-SUMIFS(Receipts_Payments!$H:$H,Receipts_Payments!$A:$A,"&gt;="&amp;C$6,Receipts_Payments!$A:$A,"&lt;"&amp;D$6,Receipts_Payments!$E:$E,$A12)</f>
        <v>0</v>
      </c>
      <c r="D12" s="10">
        <f>-SUMIFS(Receipts_Payments!$H:$H,Receipts_Payments!$A:$A,"&gt;="&amp;D$6,Receipts_Payments!$A:$A,"&lt;"&amp;E$6,Receipts_Payments!$E:$E,$A12)</f>
        <v>0</v>
      </c>
      <c r="E12" s="10">
        <f>-SUMIFS(Receipts_Payments!$H:$H,Receipts_Payments!$A:$A,"&gt;="&amp;E$6,Receipts_Payments!$A:$A,"&lt;"&amp;F$6,Receipts_Payments!$E:$E,$A12)</f>
        <v>35.35</v>
      </c>
      <c r="F12" s="10">
        <f>-SUMIFS(Receipts_Payments!$H:$H,Receipts_Payments!$A:$A,"&gt;="&amp;F$6,Receipts_Payments!$A:$A,"&lt;"&amp;G$6,Receipts_Payments!$E:$E,$A12)</f>
        <v>0</v>
      </c>
      <c r="G12" s="10">
        <f>-SUMIFS(Receipts_Payments!$H:$H,Receipts_Payments!$A:$A,"&gt;="&amp;G$6,Receipts_Payments!$A:$A,"&lt;"&amp;H$6,Receipts_Payments!$E:$E,$A12)</f>
        <v>35.35</v>
      </c>
      <c r="H12" s="10">
        <f>-SUMIFS(Receipts_Payments!$H:$H,Receipts_Payments!$A:$A,"&gt;="&amp;H$6,Receipts_Payments!$A:$A,"&lt;"&amp;I$6,Receipts_Payments!$E:$E,$A12)</f>
        <v>0</v>
      </c>
      <c r="I12" s="10">
        <f>-SUMIFS(Receipts_Payments!$H:$H,Receipts_Payments!$A:$A,"&gt;="&amp;I$6,Receipts_Payments!$A:$A,"&lt;"&amp;J$6,Receipts_Payments!$E:$E,$A12)</f>
        <v>181.78</v>
      </c>
      <c r="J12" s="10">
        <f>-SUMIFS(Receipts_Payments!$H:$H,Receipts_Payments!$A:$A,"&gt;="&amp;J$6,Receipts_Payments!$A:$A,"&lt;"&amp;K$6,Receipts_Payments!$E:$E,$A12)</f>
        <v>40.4</v>
      </c>
      <c r="K12" s="10">
        <f>-SUMIFS(Receipts_Payments!$H:$H,Receipts_Payments!$A:$A,"&gt;="&amp;K$6,Receipts_Payments!$A:$A,"&lt;"&amp;L$6,Receipts_Payments!$E:$E,$A12)</f>
        <v>40.4</v>
      </c>
      <c r="L12" s="10">
        <f>-SUMIFS(Receipts_Payments!$H:$H,Receipts_Payments!$A:$A,"&gt;="&amp;L$6,Receipts_Payments!$A:$A,"&lt;"&amp;M$6,Receipts_Payments!$E:$E,$A12)</f>
        <v>0</v>
      </c>
      <c r="M12" s="10">
        <v>55.54</v>
      </c>
      <c r="N12" s="10">
        <f t="shared" si="0"/>
        <v>388.82</v>
      </c>
      <c r="O12" s="10">
        <v>0</v>
      </c>
      <c r="P12" s="10">
        <f t="shared" si="1"/>
        <v>-388.82</v>
      </c>
    </row>
    <row r="13" spans="1:17" x14ac:dyDescent="0.3">
      <c r="A13" s="9" t="s">
        <v>39</v>
      </c>
      <c r="B13" s="10">
        <f>-SUMIFS(Receipts_Payments!$H:$H,Receipts_Payments!$A:$A,"&gt;="&amp;B$6,Receipts_Payments!$A:$A,"&lt;"&amp;C$6,Receipts_Payments!$E:$E,$A13)</f>
        <v>0</v>
      </c>
      <c r="C13" s="10">
        <f>-SUMIFS(Receipts_Payments!$H:$H,Receipts_Payments!$A:$A,"&gt;="&amp;C$6,Receipts_Payments!$A:$A,"&lt;"&amp;D$6,Receipts_Payments!$E:$E,$A13)</f>
        <v>0</v>
      </c>
      <c r="D13" s="10">
        <f>-SUMIFS(Receipts_Payments!$H:$H,Receipts_Payments!$A:$A,"&gt;="&amp;D$6,Receipts_Payments!$A:$A,"&lt;"&amp;E$6,Receipts_Payments!$E:$E,$A13)</f>
        <v>0</v>
      </c>
      <c r="E13" s="10">
        <f>-SUMIFS(Receipts_Payments!$H:$H,Receipts_Payments!$A:$A,"&gt;="&amp;E$6,Receipts_Payments!$A:$A,"&lt;"&amp;F$6,Receipts_Payments!$E:$E,$A13)</f>
        <v>7</v>
      </c>
      <c r="F13" s="10">
        <f>-SUMIFS(Receipts_Payments!$H:$H,Receipts_Payments!$A:$A,"&gt;="&amp;F$6,Receipts_Payments!$A:$A,"&lt;"&amp;G$6,Receipts_Payments!$E:$E,$A13)</f>
        <v>0</v>
      </c>
      <c r="G13" s="10">
        <f>-SUMIFS(Receipts_Payments!$H:$H,Receipts_Payments!$A:$A,"&gt;="&amp;G$6,Receipts_Payments!$A:$A,"&lt;"&amp;H$6,Receipts_Payments!$E:$E,$A13)</f>
        <v>6.72</v>
      </c>
      <c r="H13" s="10">
        <f>-SUMIFS(Receipts_Payments!$H:$H,Receipts_Payments!$A:$A,"&gt;="&amp;H$6,Receipts_Payments!$A:$A,"&lt;"&amp;I$6,Receipts_Payments!$E:$E,$A13)</f>
        <v>0</v>
      </c>
      <c r="I13" s="10">
        <f>-SUMIFS(Receipts_Payments!$H:$H,Receipts_Payments!$A:$A,"&gt;="&amp;I$6,Receipts_Payments!$A:$A,"&lt;"&amp;J$6,Receipts_Payments!$E:$E,$A13)</f>
        <v>36.909999999999997</v>
      </c>
      <c r="J13" s="10">
        <f>-SUMIFS(Receipts_Payments!$H:$H,Receipts_Payments!$A:$A,"&gt;="&amp;J$6,Receipts_Payments!$A:$A,"&lt;"&amp;K$6,Receipts_Payments!$E:$E,$A13)</f>
        <v>7.37</v>
      </c>
      <c r="K13" s="10">
        <f>-SUMIFS(Receipts_Payments!$H:$H,Receipts_Payments!$A:$A,"&gt;="&amp;K$6,Receipts_Payments!$A:$A,"&lt;"&amp;L$6,Receipts_Payments!$E:$E,$A13)</f>
        <v>0</v>
      </c>
      <c r="L13" s="10">
        <f>-SUMIFS(Receipts_Payments!$H:$H,Receipts_Payments!$A:$A,"&gt;="&amp;L$6,Receipts_Payments!$A:$A,"&lt;"&amp;M$6,Receipts_Payments!$E:$E,$A13)</f>
        <v>0</v>
      </c>
      <c r="M13" s="10">
        <v>10.199999999999999</v>
      </c>
      <c r="N13" s="10">
        <f t="shared" si="0"/>
        <v>68.199999999999989</v>
      </c>
      <c r="O13" s="10">
        <v>300</v>
      </c>
      <c r="P13" s="10">
        <f t="shared" si="1"/>
        <v>231.8</v>
      </c>
    </row>
    <row r="14" spans="1:17" x14ac:dyDescent="0.3">
      <c r="A14" s="9" t="s">
        <v>32</v>
      </c>
      <c r="B14" s="10">
        <f>-SUMIFS(Receipts_Payments!$H:$H,Receipts_Payments!$A:$A,"&gt;="&amp;B$6,Receipts_Payments!$A:$A,"&lt;"&amp;C$6,Receipts_Payments!$E:$E,$A14)</f>
        <v>0</v>
      </c>
      <c r="C14" s="10">
        <f>-SUMIFS(Receipts_Payments!$H:$H,Receipts_Payments!$A:$A,"&gt;="&amp;C$6,Receipts_Payments!$A:$A,"&lt;"&amp;D$6,Receipts_Payments!$E:$E,$A14)</f>
        <v>0</v>
      </c>
      <c r="D14" s="10">
        <f>-SUMIFS(Receipts_Payments!$H:$H,Receipts_Payments!$A:$A,"&gt;="&amp;D$6,Receipts_Payments!$A:$A,"&lt;"&amp;E$6,Receipts_Payments!$E:$E,$A14)</f>
        <v>0</v>
      </c>
      <c r="E14" s="10">
        <f>-SUMIFS(Receipts_Payments!$H:$H,Receipts_Payments!$A:$A,"&gt;="&amp;E$6,Receipts_Payments!$A:$A,"&lt;"&amp;F$6,Receipts_Payments!$E:$E,$A14)</f>
        <v>0</v>
      </c>
      <c r="F14" s="10">
        <f>-SUMIFS(Receipts_Payments!$H:$H,Receipts_Payments!$A:$A,"&gt;="&amp;F$6,Receipts_Payments!$A:$A,"&lt;"&amp;G$6,Receipts_Payments!$E:$E,$A14)</f>
        <v>0</v>
      </c>
      <c r="G14" s="10">
        <f>-SUMIFS(Receipts_Payments!$H:$H,Receipts_Payments!$A:$A,"&gt;="&amp;G$6,Receipts_Payments!$A:$A,"&lt;"&amp;H$6,Receipts_Payments!$E:$E,$A14)</f>
        <v>0</v>
      </c>
      <c r="H14" s="10">
        <f>-SUMIFS(Receipts_Payments!$H:$H,Receipts_Payments!$A:$A,"&gt;="&amp;H$6,Receipts_Payments!$A:$A,"&lt;"&amp;I$6,Receipts_Payments!$E:$E,$A14)</f>
        <v>0</v>
      </c>
      <c r="I14" s="10">
        <f>-SUMIFS(Receipts_Payments!$H:$H,Receipts_Payments!$A:$A,"&gt;="&amp;I$6,Receipts_Payments!$A:$A,"&lt;"&amp;J$6,Receipts_Payments!$E:$E,$A14)</f>
        <v>0</v>
      </c>
      <c r="J14" s="10">
        <f>-SUMIFS(Receipts_Payments!$H:$H,Receipts_Payments!$A:$A,"&gt;="&amp;J$6,Receipts_Payments!$A:$A,"&lt;"&amp;K$6,Receipts_Payments!$E:$E,$A14)</f>
        <v>0</v>
      </c>
      <c r="K14" s="10">
        <f>-SUMIFS(Receipts_Payments!$H:$H,Receipts_Payments!$A:$A,"&gt;="&amp;K$6,Receipts_Payments!$A:$A,"&lt;"&amp;L$6,Receipts_Payments!$E:$E,$A14)</f>
        <v>0</v>
      </c>
      <c r="L14" s="10">
        <f>-SUMIFS(Receipts_Payments!$H:$H,Receipts_Payments!$A:$A,"&gt;="&amp;L$6,Receipts_Payments!$A:$A,"&lt;"&amp;M$6,Receipts_Payments!$E:$E,$A14)</f>
        <v>0</v>
      </c>
      <c r="M14" s="10">
        <f>-SUMIFS(Receipts_Payments!$H:$H,Receipts_Payments!$A:$A,"&gt;="&amp;M$6,Receipts_Payments!$A:$A,"&lt;"&amp;#REF!,Receipts_Payments!$E:$E,$A14)</f>
        <v>0</v>
      </c>
      <c r="N14" s="10">
        <f t="shared" si="0"/>
        <v>0</v>
      </c>
      <c r="O14" s="10">
        <v>0</v>
      </c>
      <c r="P14" s="10">
        <f t="shared" si="1"/>
        <v>0</v>
      </c>
    </row>
    <row r="15" spans="1:17" x14ac:dyDescent="0.3">
      <c r="A15" s="9" t="s">
        <v>25</v>
      </c>
      <c r="B15" s="10">
        <f>-SUMIFS(Receipts_Payments!$H:$H,Receipts_Payments!$A:$A,"&gt;="&amp;B$6,Receipts_Payments!$A:$A,"&lt;"&amp;C$6,Receipts_Payments!$E:$E,$A15)</f>
        <v>0</v>
      </c>
      <c r="C15" s="10">
        <f>-SUMIFS(Receipts_Payments!$H:$H,Receipts_Payments!$A:$A,"&gt;="&amp;C$6,Receipts_Payments!$A:$A,"&lt;"&amp;D$6,Receipts_Payments!$E:$E,$A15)</f>
        <v>0</v>
      </c>
      <c r="D15" s="10">
        <f>-SUMIFS(Receipts_Payments!$H:$H,Receipts_Payments!$A:$A,"&gt;="&amp;D$6,Receipts_Payments!$A:$A,"&lt;"&amp;E$6,Receipts_Payments!$E:$E,$A15)</f>
        <v>0</v>
      </c>
      <c r="E15" s="10">
        <f>-SUMIFS(Receipts_Payments!$H:$H,Receipts_Payments!$A:$A,"&gt;="&amp;E$6,Receipts_Payments!$A:$A,"&lt;"&amp;F$6,Receipts_Payments!$E:$E,$A15)</f>
        <v>0</v>
      </c>
      <c r="F15" s="10">
        <f>-SUMIFS(Receipts_Payments!$H:$H,Receipts_Payments!$A:$A,"&gt;="&amp;F$6,Receipts_Payments!$A:$A,"&lt;"&amp;G$6,Receipts_Payments!$E:$E,$A15)</f>
        <v>0</v>
      </c>
      <c r="G15" s="10">
        <f>-SUMIFS(Receipts_Payments!$H:$H,Receipts_Payments!$A:$A,"&gt;="&amp;G$6,Receipts_Payments!$A:$A,"&lt;"&amp;H$6,Receipts_Payments!$E:$E,$A15)</f>
        <v>0</v>
      </c>
      <c r="H15" s="10">
        <f>-SUMIFS(Receipts_Payments!$H:$H,Receipts_Payments!$A:$A,"&gt;="&amp;H$6,Receipts_Payments!$A:$A,"&lt;"&amp;I$6,Receipts_Payments!$E:$E,$A15)</f>
        <v>0</v>
      </c>
      <c r="I15" s="10">
        <f>-SUMIFS(Receipts_Payments!$H:$H,Receipts_Payments!$A:$A,"&gt;="&amp;I$6,Receipts_Payments!$A:$A,"&lt;"&amp;J$6,Receipts_Payments!$E:$E,$A15)</f>
        <v>1</v>
      </c>
      <c r="J15" s="10">
        <f>-SUMIFS(Receipts_Payments!$H:$H,Receipts_Payments!$A:$A,"&gt;="&amp;J$6,Receipts_Payments!$A:$A,"&lt;"&amp;K$6,Receipts_Payments!$E:$E,$A15)</f>
        <v>0</v>
      </c>
      <c r="K15" s="10">
        <f>-SUMIFS(Receipts_Payments!$H:$H,Receipts_Payments!$A:$A,"&gt;="&amp;K$6,Receipts_Payments!$A:$A,"&lt;"&amp;L$6,Receipts_Payments!$E:$E,$A15)</f>
        <v>0</v>
      </c>
      <c r="L15" s="10">
        <f>-SUMIFS(Receipts_Payments!$H:$H,Receipts_Payments!$A:$A,"&gt;="&amp;L$6,Receipts_Payments!$A:$A,"&lt;"&amp;M$6,Receipts_Payments!$E:$E,$A15)</f>
        <v>0</v>
      </c>
      <c r="M15" s="10">
        <f>-SUMIFS(Receipts_Payments!$H:$H,Receipts_Payments!$A:$A,"&gt;="&amp;M$6,Receipts_Payments!$A:$A,"&lt;"&amp;#REF!,Receipts_Payments!$E:$E,$A15)</f>
        <v>0</v>
      </c>
      <c r="N15" s="10">
        <f t="shared" si="0"/>
        <v>1</v>
      </c>
      <c r="O15" s="10">
        <v>0</v>
      </c>
      <c r="P15" s="10">
        <f t="shared" si="1"/>
        <v>-1</v>
      </c>
    </row>
    <row r="16" spans="1:17" x14ac:dyDescent="0.3">
      <c r="A16" s="9" t="s">
        <v>33</v>
      </c>
      <c r="B16" s="10">
        <f>-SUMIFS(Receipts_Payments!$H:$H,Receipts_Payments!$A:$A,"&gt;="&amp;B$6,Receipts_Payments!$A:$A,"&lt;"&amp;C$6,Receipts_Payments!$E:$E,$A16)</f>
        <v>0</v>
      </c>
      <c r="C16" s="10">
        <f>-SUMIFS(Receipts_Payments!$H:$H,Receipts_Payments!$A:$A,"&gt;="&amp;C$6,Receipts_Payments!$A:$A,"&lt;"&amp;D$6,Receipts_Payments!$E:$E,$A16)</f>
        <v>0</v>
      </c>
      <c r="D16" s="10">
        <f>-SUMIFS(Receipts_Payments!$H:$H,Receipts_Payments!$A:$A,"&gt;="&amp;D$6,Receipts_Payments!$A:$A,"&lt;"&amp;E$6,Receipts_Payments!$E:$E,$A16)</f>
        <v>0</v>
      </c>
      <c r="E16" s="10">
        <f>-SUMIFS(Receipts_Payments!$H:$H,Receipts_Payments!$A:$A,"&gt;="&amp;E$6,Receipts_Payments!$A:$A,"&lt;"&amp;F$6,Receipts_Payments!$E:$E,$A16)</f>
        <v>0</v>
      </c>
      <c r="F16" s="10">
        <f>-SUMIFS(Receipts_Payments!$H:$H,Receipts_Payments!$A:$A,"&gt;="&amp;F$6,Receipts_Payments!$A:$A,"&lt;"&amp;G$6,Receipts_Payments!$E:$E,$A16)</f>
        <v>0</v>
      </c>
      <c r="G16" s="10">
        <f>-SUMIFS(Receipts_Payments!$H:$H,Receipts_Payments!$A:$A,"&gt;="&amp;G$6,Receipts_Payments!$A:$A,"&lt;"&amp;H$6,Receipts_Payments!$E:$E,$A16)</f>
        <v>0</v>
      </c>
      <c r="H16" s="10">
        <f>-SUMIFS(Receipts_Payments!$H:$H,Receipts_Payments!$A:$A,"&gt;="&amp;H$6,Receipts_Payments!$A:$A,"&lt;"&amp;I$6,Receipts_Payments!$E:$E,$A16)</f>
        <v>0</v>
      </c>
      <c r="I16" s="10">
        <f>-SUMIFS(Receipts_Payments!$H:$H,Receipts_Payments!$A:$A,"&gt;="&amp;I$6,Receipts_Payments!$A:$A,"&lt;"&amp;J$6,Receipts_Payments!$E:$E,$A16)</f>
        <v>0</v>
      </c>
      <c r="J16" s="10">
        <f>-SUMIFS(Receipts_Payments!$H:$H,Receipts_Payments!$A:$A,"&gt;="&amp;J$6,Receipts_Payments!$A:$A,"&lt;"&amp;K$6,Receipts_Payments!$E:$E,$A16)</f>
        <v>0</v>
      </c>
      <c r="K16" s="10">
        <f>-SUMIFS(Receipts_Payments!$H:$H,Receipts_Payments!$A:$A,"&gt;="&amp;K$6,Receipts_Payments!$A:$A,"&lt;"&amp;L$6,Receipts_Payments!$E:$E,$A16)</f>
        <v>0</v>
      </c>
      <c r="L16" s="10">
        <f>-SUMIFS(Receipts_Payments!$H:$H,Receipts_Payments!$A:$A,"&gt;="&amp;L$6,Receipts_Payments!$A:$A,"&lt;"&amp;M$6,Receipts_Payments!$E:$E,$A16)</f>
        <v>0</v>
      </c>
      <c r="M16" s="10">
        <f>-SUMIFS(Receipts_Payments!$H:$H,Receipts_Payments!$A:$A,"&gt;="&amp;M$6,Receipts_Payments!$A:$A,"&lt;"&amp;#REF!,Receipts_Payments!$E:$E,$A16)</f>
        <v>0</v>
      </c>
      <c r="N16" s="10">
        <f t="shared" si="0"/>
        <v>0</v>
      </c>
      <c r="O16" s="10">
        <v>220</v>
      </c>
      <c r="P16" s="10">
        <f t="shared" si="1"/>
        <v>220</v>
      </c>
      <c r="Q16" t="s">
        <v>122</v>
      </c>
    </row>
    <row r="17" spans="1:16" x14ac:dyDescent="0.3">
      <c r="A17" s="9" t="s">
        <v>27</v>
      </c>
      <c r="B17" s="10">
        <f>-SUMIFS(Receipts_Payments!$H:$H,Receipts_Payments!$A:$A,"&gt;="&amp;B$6,Receipts_Payments!$A:$A,"&lt;"&amp;C$6,Receipts_Payments!$E:$E,$A17)</f>
        <v>0</v>
      </c>
      <c r="C17" s="10">
        <f>-SUMIFS(Receipts_Payments!$H:$H,Receipts_Payments!$A:$A,"&gt;="&amp;C$6,Receipts_Payments!$A:$A,"&lt;"&amp;D$6,Receipts_Payments!$E:$E,$A17)</f>
        <v>0</v>
      </c>
      <c r="D17" s="10">
        <f>-SUMIFS(Receipts_Payments!$H:$H,Receipts_Payments!$A:$A,"&gt;="&amp;D$6,Receipts_Payments!$A:$A,"&lt;"&amp;E$6,Receipts_Payments!$E:$E,$A17)</f>
        <v>0</v>
      </c>
      <c r="E17" s="10">
        <f>-SUMIFS(Receipts_Payments!$H:$H,Receipts_Payments!$A:$A,"&gt;="&amp;E$6,Receipts_Payments!$A:$A,"&lt;"&amp;F$6,Receipts_Payments!$E:$E,$A17)</f>
        <v>0</v>
      </c>
      <c r="F17" s="10">
        <f>-SUMIFS(Receipts_Payments!$H:$H,Receipts_Payments!$A:$A,"&gt;="&amp;F$6,Receipts_Payments!$A:$A,"&lt;"&amp;G$6,Receipts_Payments!$E:$E,$A17)</f>
        <v>0</v>
      </c>
      <c r="G17" s="10">
        <f>-SUMIFS(Receipts_Payments!$H:$H,Receipts_Payments!$A:$A,"&gt;="&amp;G$6,Receipts_Payments!$A:$A,"&lt;"&amp;H$6,Receipts_Payments!$E:$E,$A17)</f>
        <v>0</v>
      </c>
      <c r="H17" s="10">
        <f>-SUMIFS(Receipts_Payments!$H:$H,Receipts_Payments!$A:$A,"&gt;="&amp;H$6,Receipts_Payments!$A:$A,"&lt;"&amp;I$6,Receipts_Payments!$E:$E,$A17)</f>
        <v>0</v>
      </c>
      <c r="I17" s="10">
        <f>-SUMIFS(Receipts_Payments!$H:$H,Receipts_Payments!$A:$A,"&gt;="&amp;I$6,Receipts_Payments!$A:$A,"&lt;"&amp;J$6,Receipts_Payments!$E:$E,$A17)</f>
        <v>0</v>
      </c>
      <c r="J17" s="10">
        <f>-SUMIFS(Receipts_Payments!$H:$H,Receipts_Payments!$A:$A,"&gt;="&amp;J$6,Receipts_Payments!$A:$A,"&lt;"&amp;K$6,Receipts_Payments!$E:$E,$A17)</f>
        <v>0</v>
      </c>
      <c r="K17" s="10">
        <f>-SUMIFS(Receipts_Payments!$H:$H,Receipts_Payments!$A:$A,"&gt;="&amp;K$6,Receipts_Payments!$A:$A,"&lt;"&amp;L$6,Receipts_Payments!$E:$E,$A17)</f>
        <v>0</v>
      </c>
      <c r="L17" s="10">
        <f>-SUMIFS(Receipts_Payments!$H:$H,Receipts_Payments!$A:$A,"&gt;="&amp;L$6,Receipts_Payments!$A:$A,"&lt;"&amp;M$6,Receipts_Payments!$E:$E,$A17)</f>
        <v>0</v>
      </c>
      <c r="M17" s="10">
        <f>-SUMIFS(Receipts_Payments!$H:$H,Receipts_Payments!$A:$A,"&gt;="&amp;M$6,Receipts_Payments!$A:$A,"&lt;"&amp;#REF!,Receipts_Payments!$E:$E,$A17)</f>
        <v>0</v>
      </c>
      <c r="N17" s="10">
        <f t="shared" si="0"/>
        <v>0</v>
      </c>
      <c r="O17" s="10">
        <v>75</v>
      </c>
      <c r="P17" s="10">
        <f t="shared" si="1"/>
        <v>75</v>
      </c>
    </row>
    <row r="18" spans="1:16" x14ac:dyDescent="0.3">
      <c r="A18" s="9" t="s">
        <v>59</v>
      </c>
      <c r="B18" s="10">
        <f>-SUMIFS(Receipts_Payments!$H:$H,Receipts_Payments!$A:$A,"&gt;="&amp;B$6,Receipts_Payments!$A:$A,"&lt;"&amp;C$6,Receipts_Payments!$E:$E,$A18)</f>
        <v>0</v>
      </c>
      <c r="C18" s="10">
        <f>-SUMIFS(Receipts_Payments!$H:$H,Receipts_Payments!$A:$A,"&gt;="&amp;C$6,Receipts_Payments!$A:$A,"&lt;"&amp;D$6,Receipts_Payments!$E:$E,$A18)</f>
        <v>0</v>
      </c>
      <c r="D18" s="10">
        <f>-SUMIFS(Receipts_Payments!$H:$H,Receipts_Payments!$A:$A,"&gt;="&amp;D$6,Receipts_Payments!$A:$A,"&lt;"&amp;E$6,Receipts_Payments!$E:$E,$A18)</f>
        <v>0</v>
      </c>
      <c r="E18" s="10">
        <f>-SUMIFS(Receipts_Payments!$H:$H,Receipts_Payments!$A:$A,"&gt;="&amp;E$6,Receipts_Payments!$A:$A,"&lt;"&amp;F$6,Receipts_Payments!$E:$E,$A18)</f>
        <v>0</v>
      </c>
      <c r="F18" s="10">
        <f>-SUMIFS(Receipts_Payments!$H:$H,Receipts_Payments!$A:$A,"&gt;="&amp;F$6,Receipts_Payments!$A:$A,"&lt;"&amp;G$6,Receipts_Payments!$E:$E,$A18)</f>
        <v>0</v>
      </c>
      <c r="G18" s="10">
        <f>-SUMIFS(Receipts_Payments!$H:$H,Receipts_Payments!$A:$A,"&gt;="&amp;G$6,Receipts_Payments!$A:$A,"&lt;"&amp;H$6,Receipts_Payments!$E:$E,$A18)</f>
        <v>0</v>
      </c>
      <c r="H18" s="10">
        <f>-SUMIFS(Receipts_Payments!$H:$H,Receipts_Payments!$A:$A,"&gt;="&amp;H$6,Receipts_Payments!$A:$A,"&lt;"&amp;I$6,Receipts_Payments!$E:$E,$A18)</f>
        <v>0</v>
      </c>
      <c r="I18" s="10">
        <f>-SUMIFS(Receipts_Payments!$H:$H,Receipts_Payments!$A:$A,"&gt;="&amp;I$6,Receipts_Payments!$A:$A,"&lt;"&amp;J$6,Receipts_Payments!$E:$E,$A18)</f>
        <v>0</v>
      </c>
      <c r="J18" s="10">
        <f>-SUMIFS(Receipts_Payments!$H:$H,Receipts_Payments!$A:$A,"&gt;="&amp;J$6,Receipts_Payments!$A:$A,"&lt;"&amp;K$6,Receipts_Payments!$E:$E,$A18)</f>
        <v>0</v>
      </c>
      <c r="K18" s="10">
        <f>-SUMIFS(Receipts_Payments!$H:$H,Receipts_Payments!$A:$A,"&gt;="&amp;K$6,Receipts_Payments!$A:$A,"&lt;"&amp;L$6,Receipts_Payments!$E:$E,$A18)</f>
        <v>0</v>
      </c>
      <c r="L18" s="10">
        <f>-SUMIFS(Receipts_Payments!$H:$H,Receipts_Payments!$A:$A,"&gt;="&amp;L$6,Receipts_Payments!$A:$A,"&lt;"&amp;M$6,Receipts_Payments!$E:$E,$A18)</f>
        <v>0</v>
      </c>
      <c r="M18" s="10">
        <f>-SUMIFS(Receipts_Payments!$H:$H,Receipts_Payments!$A:$A,"&gt;="&amp;M$6,Receipts_Payments!$A:$A,"&lt;"&amp;#REF!,Receipts_Payments!$E:$E,$A18)</f>
        <v>0</v>
      </c>
      <c r="N18" s="10">
        <f t="shared" si="0"/>
        <v>0</v>
      </c>
      <c r="O18" s="10">
        <v>1000</v>
      </c>
      <c r="P18" s="10">
        <f t="shared" si="1"/>
        <v>1000</v>
      </c>
    </row>
    <row r="19" spans="1:16" x14ac:dyDescent="0.3">
      <c r="A19" s="9" t="s">
        <v>28</v>
      </c>
      <c r="B19" s="10">
        <f>-SUMIFS(Receipts_Payments!$H:$H,Receipts_Payments!$A:$A,"&gt;="&amp;B$6,Receipts_Payments!$A:$A,"&lt;"&amp;C$6,Receipts_Payments!$E:$E,$A19)</f>
        <v>0</v>
      </c>
      <c r="C19" s="10">
        <f>-SUMIFS(Receipts_Payments!$H:$H,Receipts_Payments!$A:$A,"&gt;="&amp;C$6,Receipts_Payments!$A:$A,"&lt;"&amp;D$6,Receipts_Payments!$E:$E,$A19)</f>
        <v>20</v>
      </c>
      <c r="D19" s="10">
        <f>-SUMIFS(Receipts_Payments!$H:$H,Receipts_Payments!$A:$A,"&gt;="&amp;D$6,Receipts_Payments!$A:$A,"&lt;"&amp;E$6,Receipts_Payments!$E:$E,$A19)</f>
        <v>0</v>
      </c>
      <c r="E19" s="10">
        <f>-SUMIFS(Receipts_Payments!$H:$H,Receipts_Payments!$A:$A,"&gt;="&amp;E$6,Receipts_Payments!$A:$A,"&lt;"&amp;F$6,Receipts_Payments!$E:$E,$A19)</f>
        <v>0</v>
      </c>
      <c r="F19" s="10">
        <f>-SUMIFS(Receipts_Payments!$H:$H,Receipts_Payments!$A:$A,"&gt;="&amp;F$6,Receipts_Payments!$A:$A,"&lt;"&amp;G$6,Receipts_Payments!$E:$E,$A19)</f>
        <v>0</v>
      </c>
      <c r="G19" s="10">
        <f>-SUMIFS(Receipts_Payments!$H:$H,Receipts_Payments!$A:$A,"&gt;="&amp;G$6,Receipts_Payments!$A:$A,"&lt;"&amp;H$6,Receipts_Payments!$E:$E,$A19)</f>
        <v>60</v>
      </c>
      <c r="H19" s="10">
        <f>-SUMIFS(Receipts_Payments!$H:$H,Receipts_Payments!$A:$A,"&gt;="&amp;H$6,Receipts_Payments!$A:$A,"&lt;"&amp;I$6,Receipts_Payments!$E:$E,$A19)</f>
        <v>0</v>
      </c>
      <c r="I19" s="10">
        <f>-SUMIFS(Receipts_Payments!$H:$H,Receipts_Payments!$A:$A,"&gt;="&amp;I$6,Receipts_Payments!$A:$A,"&lt;"&amp;J$6,Receipts_Payments!$E:$E,$A19)</f>
        <v>0</v>
      </c>
      <c r="J19" s="10">
        <f>-SUMIFS(Receipts_Payments!$H:$H,Receipts_Payments!$A:$A,"&gt;="&amp;J$6,Receipts_Payments!$A:$A,"&lt;"&amp;K$6,Receipts_Payments!$E:$E,$A19)</f>
        <v>0</v>
      </c>
      <c r="K19" s="10">
        <f>-SUMIFS(Receipts_Payments!$H:$H,Receipts_Payments!$A:$A,"&gt;="&amp;K$6,Receipts_Payments!$A:$A,"&lt;"&amp;L$6,Receipts_Payments!$E:$E,$A19)</f>
        <v>160</v>
      </c>
      <c r="L19" s="10">
        <f>-SUMIFS(Receipts_Payments!$H:$H,Receipts_Payments!$A:$A,"&gt;="&amp;L$6,Receipts_Payments!$A:$A,"&lt;"&amp;M$6,Receipts_Payments!$E:$E,$A19)</f>
        <v>0</v>
      </c>
      <c r="M19" s="10">
        <f>-SUMIFS(Receipts_Payments!$H:$H,Receipts_Payments!$A:$A,"&gt;="&amp;M$6,Receipts_Payments!$A:$A,"&lt;"&amp;#REF!,Receipts_Payments!$E:$E,$A19)</f>
        <v>0</v>
      </c>
      <c r="N19" s="10">
        <f t="shared" si="0"/>
        <v>240</v>
      </c>
      <c r="O19" s="10">
        <v>200</v>
      </c>
      <c r="P19" s="10">
        <f t="shared" si="1"/>
        <v>-40</v>
      </c>
    </row>
    <row r="20" spans="1:16" x14ac:dyDescent="0.3">
      <c r="A20" s="9" t="s">
        <v>12</v>
      </c>
      <c r="B20" s="10">
        <f>-SUMIFS(Receipts_Payments!$H:$H,Receipts_Payments!$A:$A,"&gt;="&amp;B$6,Receipts_Payments!$A:$A,"&lt;"&amp;C$6,Receipts_Payments!$E:$E,$A20)</f>
        <v>0</v>
      </c>
      <c r="C20" s="10">
        <f>-SUMIFS(Receipts_Payments!$H:$H,Receipts_Payments!$A:$A,"&gt;="&amp;C$6,Receipts_Payments!$A:$A,"&lt;"&amp;D$6,Receipts_Payments!$E:$E,$A20)</f>
        <v>410.72</v>
      </c>
      <c r="D20" s="10">
        <f>-SUMIFS(Receipts_Payments!$H:$H,Receipts_Payments!$A:$A,"&gt;="&amp;D$6,Receipts_Payments!$A:$A,"&lt;"&amp;E$6,Receipts_Payments!$E:$E,$A20)</f>
        <v>0</v>
      </c>
      <c r="E20" s="10">
        <f>-SUMIFS(Receipts_Payments!$H:$H,Receipts_Payments!$A:$A,"&gt;="&amp;E$6,Receipts_Payments!$A:$A,"&lt;"&amp;F$6,Receipts_Payments!$E:$E,$A20)</f>
        <v>0</v>
      </c>
      <c r="F20" s="10">
        <f>-SUMIFS(Receipts_Payments!$H:$H,Receipts_Payments!$A:$A,"&gt;="&amp;F$6,Receipts_Payments!$A:$A,"&lt;"&amp;G$6,Receipts_Payments!$E:$E,$A20)</f>
        <v>0</v>
      </c>
      <c r="G20" s="10">
        <f>-SUMIFS(Receipts_Payments!$H:$H,Receipts_Payments!$A:$A,"&gt;="&amp;G$6,Receipts_Payments!$A:$A,"&lt;"&amp;H$6,Receipts_Payments!$E:$E,$A20)</f>
        <v>0</v>
      </c>
      <c r="H20" s="10">
        <f>-SUMIFS(Receipts_Payments!$H:$H,Receipts_Payments!$A:$A,"&gt;="&amp;H$6,Receipts_Payments!$A:$A,"&lt;"&amp;I$6,Receipts_Payments!$E:$E,$A20)</f>
        <v>0</v>
      </c>
      <c r="I20" s="10">
        <f>-SUMIFS(Receipts_Payments!$H:$H,Receipts_Payments!$A:$A,"&gt;="&amp;I$6,Receipts_Payments!$A:$A,"&lt;"&amp;J$6,Receipts_Payments!$E:$E,$A20)</f>
        <v>0</v>
      </c>
      <c r="J20" s="10">
        <f>-SUMIFS(Receipts_Payments!$H:$H,Receipts_Payments!$A:$A,"&gt;="&amp;J$6,Receipts_Payments!$A:$A,"&lt;"&amp;K$6,Receipts_Payments!$E:$E,$A20)</f>
        <v>0</v>
      </c>
      <c r="K20" s="10">
        <f>-SUMIFS(Receipts_Payments!$H:$H,Receipts_Payments!$A:$A,"&gt;="&amp;K$6,Receipts_Payments!$A:$A,"&lt;"&amp;L$6,Receipts_Payments!$E:$E,$A20)</f>
        <v>0</v>
      </c>
      <c r="L20" s="10">
        <f>-SUMIFS(Receipts_Payments!$H:$H,Receipts_Payments!$A:$A,"&gt;="&amp;L$6,Receipts_Payments!$A:$A,"&lt;"&amp;M$6,Receipts_Payments!$E:$E,$A20)</f>
        <v>0</v>
      </c>
      <c r="M20" s="10">
        <f>-SUMIFS(Receipts_Payments!$H:$H,Receipts_Payments!$A:$A,"&gt;="&amp;M$6,Receipts_Payments!$A:$A,"&lt;"&amp;#REF!,Receipts_Payments!$E:$E,$A20)</f>
        <v>0</v>
      </c>
      <c r="N20" s="10">
        <f t="shared" si="0"/>
        <v>410.72</v>
      </c>
      <c r="O20" s="10">
        <v>400</v>
      </c>
      <c r="P20" s="10">
        <f t="shared" si="1"/>
        <v>-10.720000000000027</v>
      </c>
    </row>
    <row r="21" spans="1:16" x14ac:dyDescent="0.3">
      <c r="A21" s="9" t="s">
        <v>85</v>
      </c>
      <c r="B21" s="10">
        <f>-SUMIFS(Receipts_Payments!$H:$H,Receipts_Payments!$A:$A,"&gt;="&amp;B$6,Receipts_Payments!$A:$A,"&lt;"&amp;C$6,Receipts_Payments!$E:$E,$A21)</f>
        <v>276</v>
      </c>
      <c r="C21" s="10">
        <f>-SUMIFS(Receipts_Payments!$H:$H,Receipts_Payments!$A:$A,"&gt;="&amp;C$6,Receipts_Payments!$A:$A,"&lt;"&amp;D$6,Receipts_Payments!$E:$E,$A21)</f>
        <v>0</v>
      </c>
      <c r="D21" s="10">
        <f>-SUMIFS(Receipts_Payments!$H:$H,Receipts_Payments!$A:$A,"&gt;="&amp;D$6,Receipts_Payments!$A:$A,"&lt;"&amp;E$6,Receipts_Payments!$E:$E,$A21)</f>
        <v>0</v>
      </c>
      <c r="E21" s="10">
        <f>-SUMIFS(Receipts_Payments!$H:$H,Receipts_Payments!$A:$A,"&gt;="&amp;E$6,Receipts_Payments!$A:$A,"&lt;"&amp;F$6,Receipts_Payments!$E:$E,$A21)</f>
        <v>259</v>
      </c>
      <c r="F21" s="10">
        <f>-SUMIFS(Receipts_Payments!$H:$H,Receipts_Payments!$A:$A,"&gt;="&amp;F$6,Receipts_Payments!$A:$A,"&lt;"&amp;G$6,Receipts_Payments!$E:$E,$A21)</f>
        <v>0</v>
      </c>
      <c r="G21" s="10">
        <f>-SUMIFS(Receipts_Payments!$H:$H,Receipts_Payments!$A:$A,"&gt;="&amp;G$6,Receipts_Payments!$A:$A,"&lt;"&amp;H$6,Receipts_Payments!$E:$E,$A21)</f>
        <v>259</v>
      </c>
      <c r="H21" s="10">
        <f>-SUMIFS(Receipts_Payments!$H:$H,Receipts_Payments!$A:$A,"&gt;="&amp;H$6,Receipts_Payments!$A:$A,"&lt;"&amp;I$6,Receipts_Payments!$E:$E,$A21)</f>
        <v>0</v>
      </c>
      <c r="I21" s="10">
        <f>-SUMIFS(Receipts_Payments!$H:$H,Receipts_Payments!$A:$A,"&gt;="&amp;I$6,Receipts_Payments!$A:$A,"&lt;"&amp;J$6,Receipts_Payments!$E:$E,$A21)</f>
        <v>0</v>
      </c>
      <c r="J21" s="10">
        <f>-SUMIFS(Receipts_Payments!$H:$H,Receipts_Payments!$A:$A,"&gt;="&amp;J$6,Receipts_Payments!$A:$A,"&lt;"&amp;K$6,Receipts_Payments!$E:$E,$A21)</f>
        <v>217</v>
      </c>
      <c r="K21" s="10">
        <f>-SUMIFS(Receipts_Payments!$H:$H,Receipts_Payments!$A:$A,"&gt;="&amp;K$6,Receipts_Payments!$A:$A,"&lt;"&amp;L$6,Receipts_Payments!$E:$E,$A21)</f>
        <v>25</v>
      </c>
      <c r="L21" s="10">
        <f>-SUMIFS(Receipts_Payments!$H:$H,Receipts_Payments!$A:$A,"&gt;="&amp;L$6,Receipts_Payments!$A:$A,"&lt;"&amp;M$6,Receipts_Payments!$E:$E,$A21)</f>
        <v>0</v>
      </c>
      <c r="M21" s="10">
        <f>-SUMIFS(Receipts_Payments!$H:$H,Receipts_Payments!$A:$A,"&gt;="&amp;M$6,Receipts_Payments!$A:$A,"&lt;"&amp;#REF!,Receipts_Payments!$E:$E,$A21)</f>
        <v>0</v>
      </c>
      <c r="N21" s="10">
        <f t="shared" si="0"/>
        <v>1036</v>
      </c>
      <c r="O21" s="10">
        <v>1250</v>
      </c>
      <c r="P21" s="10">
        <f t="shared" si="1"/>
        <v>214</v>
      </c>
    </row>
    <row r="22" spans="1:16" x14ac:dyDescent="0.3">
      <c r="A22" s="9" t="s">
        <v>22</v>
      </c>
      <c r="B22" s="10">
        <f>-SUMIFS(Receipts_Payments!$H:$H,Receipts_Payments!$A:$A,"&gt;="&amp;B$6,Receipts_Payments!$A:$A,"&lt;"&amp;C$6,Receipts_Payments!$E:$E,$A22)</f>
        <v>0</v>
      </c>
      <c r="C22" s="10">
        <f>-SUMIFS(Receipts_Payments!$H:$H,Receipts_Payments!$A:$A,"&gt;="&amp;C$6,Receipts_Payments!$A:$A,"&lt;"&amp;D$6,Receipts_Payments!$E:$E,$A22)</f>
        <v>0</v>
      </c>
      <c r="D22" s="10">
        <f>-SUMIFS(Receipts_Payments!$H:$H,Receipts_Payments!$A:$A,"&gt;="&amp;D$6,Receipts_Payments!$A:$A,"&lt;"&amp;E$6,Receipts_Payments!$E:$E,$A22)</f>
        <v>0</v>
      </c>
      <c r="E22" s="10">
        <f>-SUMIFS(Receipts_Payments!$H:$H,Receipts_Payments!$A:$A,"&gt;="&amp;E$6,Receipts_Payments!$A:$A,"&lt;"&amp;F$6,Receipts_Payments!$E:$E,$A22)</f>
        <v>205.97</v>
      </c>
      <c r="F22" s="10">
        <f>-SUMIFS(Receipts_Payments!$H:$H,Receipts_Payments!$A:$A,"&gt;="&amp;F$6,Receipts_Payments!$A:$A,"&lt;"&amp;G$6,Receipts_Payments!$E:$E,$A22)</f>
        <v>0</v>
      </c>
      <c r="G22" s="10">
        <f>-SUMIFS(Receipts_Payments!$H:$H,Receipts_Payments!$A:$A,"&gt;="&amp;G$6,Receipts_Payments!$A:$A,"&lt;"&amp;H$6,Receipts_Payments!$E:$E,$A22)</f>
        <v>78.400000000000006</v>
      </c>
      <c r="H22" s="10">
        <f>-SUMIFS(Receipts_Payments!$H:$H,Receipts_Payments!$A:$A,"&gt;="&amp;H$6,Receipts_Payments!$A:$A,"&lt;"&amp;I$6,Receipts_Payments!$E:$E,$A22)</f>
        <v>0</v>
      </c>
      <c r="I22" s="10">
        <f>-SUMIFS(Receipts_Payments!$H:$H,Receipts_Payments!$A:$A,"&gt;="&amp;I$6,Receipts_Payments!$A:$A,"&lt;"&amp;J$6,Receipts_Payments!$E:$E,$A22)</f>
        <v>0</v>
      </c>
      <c r="J22" s="10">
        <f>-SUMIFS(Receipts_Payments!$H:$H,Receipts_Payments!$A:$A,"&gt;="&amp;J$6,Receipts_Payments!$A:$A,"&lt;"&amp;K$6,Receipts_Payments!$E:$E,$A22)</f>
        <v>0</v>
      </c>
      <c r="K22" s="10">
        <f>-SUMIFS(Receipts_Payments!$H:$H,Receipts_Payments!$A:$A,"&gt;="&amp;K$6,Receipts_Payments!$A:$A,"&lt;"&amp;L$6,Receipts_Payments!$E:$E,$A22)</f>
        <v>1380</v>
      </c>
      <c r="L22" s="10">
        <f>-SUMIFS(Receipts_Payments!$H:$H,Receipts_Payments!$A:$A,"&gt;="&amp;L$6,Receipts_Payments!$A:$A,"&lt;"&amp;M$6,Receipts_Payments!$E:$E,$A22)</f>
        <v>0</v>
      </c>
      <c r="M22" s="10">
        <f>-SUMIFS(Receipts_Payments!$H:$H,Receipts_Payments!$A:$A,"&gt;="&amp;M$6,Receipts_Payments!$A:$A,"&lt;"&amp;#REF!,Receipts_Payments!$E:$E,$A22)</f>
        <v>0</v>
      </c>
      <c r="N22" s="10">
        <f t="shared" si="0"/>
        <v>1664.37</v>
      </c>
      <c r="O22" s="10">
        <v>0</v>
      </c>
      <c r="P22" s="10">
        <f t="shared" si="1"/>
        <v>-1664.37</v>
      </c>
    </row>
    <row r="23" spans="1:16" x14ac:dyDescent="0.3">
      <c r="A23" s="9" t="s">
        <v>53</v>
      </c>
      <c r="B23" s="10">
        <f>-SUMIFS(Receipts_Payments!$H:$H,Receipts_Payments!$A:$A,"&gt;="&amp;B$6,Receipts_Payments!$A:$A,"&lt;"&amp;C$6,Receipts_Payments!$E:$E,$A23)</f>
        <v>60</v>
      </c>
      <c r="C23" s="10">
        <f>-SUMIFS(Receipts_Payments!$H:$H,Receipts_Payments!$A:$A,"&gt;="&amp;C$6,Receipts_Payments!$A:$A,"&lt;"&amp;D$6,Receipts_Payments!$E:$E,$A23)</f>
        <v>0</v>
      </c>
      <c r="D23" s="10">
        <f>-SUMIFS(Receipts_Payments!$H:$H,Receipts_Payments!$A:$A,"&gt;="&amp;D$6,Receipts_Payments!$A:$A,"&lt;"&amp;E$6,Receipts_Payments!$E:$E,$A23)</f>
        <v>0</v>
      </c>
      <c r="E23" s="10">
        <f>-SUMIFS(Receipts_Payments!$H:$H,Receipts_Payments!$A:$A,"&gt;="&amp;E$6,Receipts_Payments!$A:$A,"&lt;"&amp;F$6,Receipts_Payments!$E:$E,$A23)</f>
        <v>150</v>
      </c>
      <c r="F23" s="10">
        <f>-SUMIFS(Receipts_Payments!$H:$H,Receipts_Payments!$A:$A,"&gt;="&amp;F$6,Receipts_Payments!$A:$A,"&lt;"&amp;G$6,Receipts_Payments!$E:$E,$A23)</f>
        <v>0</v>
      </c>
      <c r="G23" s="10">
        <f>-SUMIFS(Receipts_Payments!$H:$H,Receipts_Payments!$A:$A,"&gt;="&amp;G$6,Receipts_Payments!$A:$A,"&lt;"&amp;H$6,Receipts_Payments!$E:$E,$A23)</f>
        <v>120</v>
      </c>
      <c r="H23" s="10">
        <f>-SUMIFS(Receipts_Payments!$H:$H,Receipts_Payments!$A:$A,"&gt;="&amp;H$6,Receipts_Payments!$A:$A,"&lt;"&amp;I$6,Receipts_Payments!$E:$E,$A23)</f>
        <v>0</v>
      </c>
      <c r="I23" s="10">
        <f>-SUMIFS(Receipts_Payments!$H:$H,Receipts_Payments!$A:$A,"&gt;="&amp;I$6,Receipts_Payments!$A:$A,"&lt;"&amp;J$6,Receipts_Payments!$E:$E,$A23)</f>
        <v>60</v>
      </c>
      <c r="J23" s="10">
        <f>-SUMIFS(Receipts_Payments!$H:$H,Receipts_Payments!$A:$A,"&gt;="&amp;J$6,Receipts_Payments!$A:$A,"&lt;"&amp;K$6,Receipts_Payments!$E:$E,$A23)</f>
        <v>60</v>
      </c>
      <c r="K23" s="10">
        <f>-SUMIFS(Receipts_Payments!$H:$H,Receipts_Payments!$A:$A,"&gt;="&amp;K$6,Receipts_Payments!$A:$A,"&lt;"&amp;L$6,Receipts_Payments!$E:$E,$A23)</f>
        <v>0</v>
      </c>
      <c r="L23" s="10">
        <f>-SUMIFS(Receipts_Payments!$H:$H,Receipts_Payments!$A:$A,"&gt;="&amp;L$6,Receipts_Payments!$A:$A,"&lt;"&amp;M$6,Receipts_Payments!$E:$E,$A23)</f>
        <v>0</v>
      </c>
      <c r="M23" s="10">
        <f>-SUMIFS(Receipts_Payments!$H:$H,Receipts_Payments!$A:$A,"&gt;="&amp;M$6,Receipts_Payments!$A:$A,"&lt;"&amp;#REF!,Receipts_Payments!$E:$E,$A23)</f>
        <v>0</v>
      </c>
      <c r="N23" s="10">
        <f t="shared" si="0"/>
        <v>450</v>
      </c>
      <c r="O23" s="10">
        <v>400</v>
      </c>
      <c r="P23" s="10">
        <f t="shared" si="1"/>
        <v>-50</v>
      </c>
    </row>
    <row r="24" spans="1:16" x14ac:dyDescent="0.3">
      <c r="A24" s="9" t="s">
        <v>54</v>
      </c>
      <c r="B24" s="10">
        <f>-SUMIFS(Receipts_Payments!$H:$H,Receipts_Payments!$A:$A,"&gt;="&amp;B$6,Receipts_Payments!$A:$A,"&lt;"&amp;C$6,Receipts_Payments!$E:$E,$A24)</f>
        <v>0</v>
      </c>
      <c r="C24" s="10">
        <f>-SUMIFS(Receipts_Payments!$H:$H,Receipts_Payments!$A:$A,"&gt;="&amp;C$6,Receipts_Payments!$A:$A,"&lt;"&amp;D$6,Receipts_Payments!$E:$E,$A24)</f>
        <v>0</v>
      </c>
      <c r="D24" s="10">
        <f>-SUMIFS(Receipts_Payments!$H:$H,Receipts_Payments!$A:$A,"&gt;="&amp;D$6,Receipts_Payments!$A:$A,"&lt;"&amp;E$6,Receipts_Payments!$E:$E,$A24)</f>
        <v>0</v>
      </c>
      <c r="E24" s="10">
        <f>-SUMIFS(Receipts_Payments!$H:$H,Receipts_Payments!$A:$A,"&gt;="&amp;E$6,Receipts_Payments!$A:$A,"&lt;"&amp;F$6,Receipts_Payments!$E:$E,$A24)</f>
        <v>0</v>
      </c>
      <c r="F24" s="10">
        <f>-SUMIFS(Receipts_Payments!$H:$H,Receipts_Payments!$A:$A,"&gt;="&amp;F$6,Receipts_Payments!$A:$A,"&lt;"&amp;G$6,Receipts_Payments!$E:$E,$A24)</f>
        <v>0</v>
      </c>
      <c r="G24" s="10">
        <f>-SUMIFS(Receipts_Payments!$H:$H,Receipts_Payments!$A:$A,"&gt;="&amp;G$6,Receipts_Payments!$A:$A,"&lt;"&amp;H$6,Receipts_Payments!$E:$E,$A24)</f>
        <v>400.58</v>
      </c>
      <c r="H24" s="10">
        <f>-SUMIFS(Receipts_Payments!$H:$H,Receipts_Payments!$A:$A,"&gt;="&amp;H$6,Receipts_Payments!$A:$A,"&lt;"&amp;I$6,Receipts_Payments!$E:$E,$A24)</f>
        <v>0</v>
      </c>
      <c r="I24" s="10">
        <f>-SUMIFS(Receipts_Payments!$H:$H,Receipts_Payments!$A:$A,"&gt;="&amp;I$6,Receipts_Payments!$A:$A,"&lt;"&amp;J$6,Receipts_Payments!$E:$E,$A24)</f>
        <v>0</v>
      </c>
      <c r="J24" s="10">
        <f>-SUMIFS(Receipts_Payments!$H:$H,Receipts_Payments!$A:$A,"&gt;="&amp;J$6,Receipts_Payments!$A:$A,"&lt;"&amp;K$6,Receipts_Payments!$E:$E,$A24)</f>
        <v>0</v>
      </c>
      <c r="K24" s="10">
        <f>-SUMIFS(Receipts_Payments!$H:$H,Receipts_Payments!$A:$A,"&gt;="&amp;K$6,Receipts_Payments!$A:$A,"&lt;"&amp;L$6,Receipts_Payments!$E:$E,$A24)</f>
        <v>0</v>
      </c>
      <c r="L24" s="10">
        <f>-SUMIFS(Receipts_Payments!$H:$H,Receipts_Payments!$A:$A,"&gt;="&amp;L$6,Receipts_Payments!$A:$A,"&lt;"&amp;M$6,Receipts_Payments!$E:$E,$A24)</f>
        <v>0</v>
      </c>
      <c r="M24" s="10">
        <v>2668.8</v>
      </c>
      <c r="N24" s="10">
        <f t="shared" si="0"/>
        <v>3069.38</v>
      </c>
      <c r="O24" s="10">
        <v>650</v>
      </c>
      <c r="P24" s="10">
        <f t="shared" si="1"/>
        <v>-2419.38</v>
      </c>
    </row>
    <row r="25" spans="1:16" x14ac:dyDescent="0.3">
      <c r="A25" s="9" t="s">
        <v>55</v>
      </c>
      <c r="B25" s="10">
        <f>-SUMIFS(Receipts_Payments!$H:$H,Receipts_Payments!$A:$A,"&gt;="&amp;B$6,Receipts_Payments!$A:$A,"&lt;"&amp;C$6,Receipts_Payments!$E:$E,$A25)</f>
        <v>0</v>
      </c>
      <c r="C25" s="10">
        <f>-SUMIFS(Receipts_Payments!$H:$H,Receipts_Payments!$A:$A,"&gt;="&amp;C$6,Receipts_Payments!$A:$A,"&lt;"&amp;D$6,Receipts_Payments!$E:$E,$A25)</f>
        <v>0</v>
      </c>
      <c r="D25" s="10">
        <f>-SUMIFS(Receipts_Payments!$H:$H,Receipts_Payments!$A:$A,"&gt;="&amp;D$6,Receipts_Payments!$A:$A,"&lt;"&amp;E$6,Receipts_Payments!$E:$E,$A25)</f>
        <v>0</v>
      </c>
      <c r="E25" s="10">
        <f>-SUMIFS(Receipts_Payments!$H:$H,Receipts_Payments!$A:$A,"&gt;="&amp;E$6,Receipts_Payments!$A:$A,"&lt;"&amp;F$6,Receipts_Payments!$E:$E,$A25)</f>
        <v>0</v>
      </c>
      <c r="F25" s="10">
        <f>-SUMIFS(Receipts_Payments!$H:$H,Receipts_Payments!$A:$A,"&gt;="&amp;F$6,Receipts_Payments!$A:$A,"&lt;"&amp;G$6,Receipts_Payments!$E:$E,$A25)</f>
        <v>0</v>
      </c>
      <c r="G25" s="10">
        <f>-SUMIFS(Receipts_Payments!$H:$H,Receipts_Payments!$A:$A,"&gt;="&amp;G$6,Receipts_Payments!$A:$A,"&lt;"&amp;H$6,Receipts_Payments!$E:$E,$A25)</f>
        <v>0</v>
      </c>
      <c r="H25" s="10">
        <f>-SUMIFS(Receipts_Payments!$H:$H,Receipts_Payments!$A:$A,"&gt;="&amp;H$6,Receipts_Payments!$A:$A,"&lt;"&amp;I$6,Receipts_Payments!$E:$E,$A25)</f>
        <v>0</v>
      </c>
      <c r="I25" s="10">
        <f>-SUMIFS(Receipts_Payments!$H:$H,Receipts_Payments!$A:$A,"&gt;="&amp;I$6,Receipts_Payments!$A:$A,"&lt;"&amp;J$6,Receipts_Payments!$E:$E,$A25)</f>
        <v>68</v>
      </c>
      <c r="J25" s="10">
        <f>-SUMIFS(Receipts_Payments!$H:$H,Receipts_Payments!$A:$A,"&gt;="&amp;J$6,Receipts_Payments!$A:$A,"&lt;"&amp;K$6,Receipts_Payments!$E:$E,$A25)</f>
        <v>0</v>
      </c>
      <c r="K25" s="10">
        <f>-SUMIFS(Receipts_Payments!$H:$H,Receipts_Payments!$A:$A,"&gt;="&amp;K$6,Receipts_Payments!$A:$A,"&lt;"&amp;L$6,Receipts_Payments!$E:$E,$A25)</f>
        <v>0</v>
      </c>
      <c r="L25" s="10">
        <f>-SUMIFS(Receipts_Payments!$H:$H,Receipts_Payments!$A:$A,"&gt;="&amp;L$6,Receipts_Payments!$A:$A,"&lt;"&amp;M$6,Receipts_Payments!$E:$E,$A25)</f>
        <v>0</v>
      </c>
      <c r="M25" s="10">
        <f>-SUMIFS(Receipts_Payments!$H:$H,Receipts_Payments!$A:$A,"&gt;="&amp;M$6,Receipts_Payments!$A:$A,"&lt;"&amp;#REF!,Receipts_Payments!$E:$E,$A25)</f>
        <v>0</v>
      </c>
      <c r="N25" s="10">
        <f t="shared" si="0"/>
        <v>68</v>
      </c>
      <c r="O25" s="10">
        <v>50</v>
      </c>
      <c r="P25" s="10">
        <f t="shared" si="1"/>
        <v>-18</v>
      </c>
    </row>
    <row r="26" spans="1:16" x14ac:dyDescent="0.3">
      <c r="A26" s="9" t="s">
        <v>56</v>
      </c>
      <c r="B26" s="10">
        <f>-SUMIFS(Receipts_Payments!$H:$H,Receipts_Payments!$A:$A,"&gt;="&amp;B$6,Receipts_Payments!$A:$A,"&lt;"&amp;C$6,Receipts_Payments!$E:$E,$A26)</f>
        <v>0</v>
      </c>
      <c r="C26" s="10">
        <f>-SUMIFS(Receipts_Payments!$H:$H,Receipts_Payments!$A:$A,"&gt;="&amp;C$6,Receipts_Payments!$A:$A,"&lt;"&amp;D$6,Receipts_Payments!$E:$E,$A26)</f>
        <v>105</v>
      </c>
      <c r="D26" s="10">
        <f>-SUMIFS(Receipts_Payments!$H:$H,Receipts_Payments!$A:$A,"&gt;="&amp;D$6,Receipts_Payments!$A:$A,"&lt;"&amp;E$6,Receipts_Payments!$E:$E,$A26)</f>
        <v>0</v>
      </c>
      <c r="E26" s="10">
        <f>-SUMIFS(Receipts_Payments!$H:$H,Receipts_Payments!$A:$A,"&gt;="&amp;E$6,Receipts_Payments!$A:$A,"&lt;"&amp;F$6,Receipts_Payments!$E:$E,$A26)</f>
        <v>0</v>
      </c>
      <c r="F26" s="10">
        <f>-SUMIFS(Receipts_Payments!$H:$H,Receipts_Payments!$A:$A,"&gt;="&amp;F$6,Receipts_Payments!$A:$A,"&lt;"&amp;G$6,Receipts_Payments!$E:$E,$A26)</f>
        <v>0</v>
      </c>
      <c r="G26" s="10">
        <f>-SUMIFS(Receipts_Payments!$H:$H,Receipts_Payments!$A:$A,"&gt;="&amp;G$6,Receipts_Payments!$A:$A,"&lt;"&amp;H$6,Receipts_Payments!$E:$E,$A26)</f>
        <v>0</v>
      </c>
      <c r="H26" s="10">
        <f>-SUMIFS(Receipts_Payments!$H:$H,Receipts_Payments!$A:$A,"&gt;="&amp;H$6,Receipts_Payments!$A:$A,"&lt;"&amp;I$6,Receipts_Payments!$E:$E,$A26)</f>
        <v>0</v>
      </c>
      <c r="I26" s="10">
        <f>-SUMIFS(Receipts_Payments!$H:$H,Receipts_Payments!$A:$A,"&gt;="&amp;I$6,Receipts_Payments!$A:$A,"&lt;"&amp;J$6,Receipts_Payments!$E:$E,$A26)</f>
        <v>0</v>
      </c>
      <c r="J26" s="10">
        <f>-SUMIFS(Receipts_Payments!$H:$H,Receipts_Payments!$A:$A,"&gt;="&amp;J$6,Receipts_Payments!$A:$A,"&lt;"&amp;K$6,Receipts_Payments!$E:$E,$A26)</f>
        <v>0</v>
      </c>
      <c r="K26" s="10">
        <f>-SUMIFS(Receipts_Payments!$H:$H,Receipts_Payments!$A:$A,"&gt;="&amp;K$6,Receipts_Payments!$A:$A,"&lt;"&amp;L$6,Receipts_Payments!$E:$E,$A26)</f>
        <v>0</v>
      </c>
      <c r="L26" s="10">
        <f>-SUMIFS(Receipts_Payments!$H:$H,Receipts_Payments!$A:$A,"&gt;="&amp;L$6,Receipts_Payments!$A:$A,"&lt;"&amp;M$6,Receipts_Payments!$E:$E,$A26)</f>
        <v>0</v>
      </c>
      <c r="M26" s="10">
        <f>-SUMIFS(Receipts_Payments!$H:$H,Receipts_Payments!$A:$A,"&gt;="&amp;M$6,Receipts_Payments!$A:$A,"&lt;"&amp;#REF!,Receipts_Payments!$E:$E,$A26)</f>
        <v>0</v>
      </c>
      <c r="N26" s="10">
        <f t="shared" si="0"/>
        <v>105</v>
      </c>
      <c r="O26" s="10">
        <v>100</v>
      </c>
      <c r="P26" s="10">
        <f t="shared" si="1"/>
        <v>-5</v>
      </c>
    </row>
    <row r="27" spans="1:16" x14ac:dyDescent="0.3">
      <c r="A27" s="9" t="s">
        <v>29</v>
      </c>
      <c r="B27" s="10">
        <f>-SUMIFS(Receipts_Payments!$H:$H,Receipts_Payments!$A:$A,"&gt;="&amp;B$6,Receipts_Payments!$A:$A,"&lt;"&amp;C$6,Receipts_Payments!$E:$E,$A27)</f>
        <v>128.02000000000001</v>
      </c>
      <c r="C27" s="10">
        <f>-SUMIFS(Receipts_Payments!$H:$H,Receipts_Payments!$A:$A,"&gt;="&amp;C$6,Receipts_Payments!$A:$A,"&lt;"&amp;D$6,Receipts_Payments!$E:$E,$A27)</f>
        <v>0</v>
      </c>
      <c r="D27" s="10">
        <f>-SUMIFS(Receipts_Payments!$H:$H,Receipts_Payments!$A:$A,"&gt;="&amp;D$6,Receipts_Payments!$A:$A,"&lt;"&amp;E$6,Receipts_Payments!$E:$E,$A27)</f>
        <v>0</v>
      </c>
      <c r="E27" s="10">
        <f>-SUMIFS(Receipts_Payments!$H:$H,Receipts_Payments!$A:$A,"&gt;="&amp;E$6,Receipts_Payments!$A:$A,"&lt;"&amp;F$6,Receipts_Payments!$E:$E,$A27)</f>
        <v>0</v>
      </c>
      <c r="F27" s="10">
        <f>-SUMIFS(Receipts_Payments!$H:$H,Receipts_Payments!$A:$A,"&gt;="&amp;F$6,Receipts_Payments!$A:$A,"&lt;"&amp;G$6,Receipts_Payments!$E:$E,$A27)</f>
        <v>0</v>
      </c>
      <c r="G27" s="10">
        <f>-SUMIFS(Receipts_Payments!$H:$H,Receipts_Payments!$A:$A,"&gt;="&amp;G$6,Receipts_Payments!$A:$A,"&lt;"&amp;H$6,Receipts_Payments!$E:$E,$A27)</f>
        <v>59</v>
      </c>
      <c r="H27" s="10">
        <f>-SUMIFS(Receipts_Payments!$H:$H,Receipts_Payments!$A:$A,"&gt;="&amp;H$6,Receipts_Payments!$A:$A,"&lt;"&amp;I$6,Receipts_Payments!$E:$E,$A27)</f>
        <v>0</v>
      </c>
      <c r="I27" s="10">
        <f>-SUMIFS(Receipts_Payments!$H:$H,Receipts_Payments!$A:$A,"&gt;="&amp;I$6,Receipts_Payments!$A:$A,"&lt;"&amp;J$6,Receipts_Payments!$E:$E,$A27)</f>
        <v>0</v>
      </c>
      <c r="J27" s="10">
        <f>-SUMIFS(Receipts_Payments!$H:$H,Receipts_Payments!$A:$A,"&gt;="&amp;J$6,Receipts_Payments!$A:$A,"&lt;"&amp;K$6,Receipts_Payments!$E:$E,$A27)</f>
        <v>55.5</v>
      </c>
      <c r="K27" s="10">
        <f>-SUMIFS(Receipts_Payments!$H:$H,Receipts_Payments!$A:$A,"&gt;="&amp;K$6,Receipts_Payments!$A:$A,"&lt;"&amp;L$6,Receipts_Payments!$E:$E,$A27)</f>
        <v>0</v>
      </c>
      <c r="L27" s="10">
        <f>-SUMIFS(Receipts_Payments!$H:$H,Receipts_Payments!$A:$A,"&gt;="&amp;L$6,Receipts_Payments!$A:$A,"&lt;"&amp;M$6,Receipts_Payments!$E:$E,$A27)</f>
        <v>0</v>
      </c>
      <c r="M27" s="10">
        <f>-SUMIFS(Receipts_Payments!$H:$H,Receipts_Payments!$A:$A,"&gt;="&amp;M$6,Receipts_Payments!$A:$A,"&lt;"&amp;#REF!,Receipts_Payments!$E:$E,$A27)</f>
        <v>0</v>
      </c>
      <c r="N27" s="10">
        <f t="shared" si="0"/>
        <v>242.52</v>
      </c>
      <c r="O27" s="10">
        <v>182</v>
      </c>
      <c r="P27" s="10">
        <f t="shared" si="1"/>
        <v>-60.52000000000001</v>
      </c>
    </row>
    <row r="28" spans="1:16" x14ac:dyDescent="0.3">
      <c r="A28" s="9" t="s">
        <v>58</v>
      </c>
      <c r="B28" s="10">
        <f>-SUMIFS(Receipts_Payments!$H:$H,Receipts_Payments!$A:$A,"&gt;="&amp;B$6,Receipts_Payments!$A:$A,"&lt;"&amp;C$6,Receipts_Payments!$E:$E,$A28)</f>
        <v>0</v>
      </c>
      <c r="C28" s="10">
        <f>-SUMIFS(Receipts_Payments!$H:$H,Receipts_Payments!$A:$A,"&gt;="&amp;C$6,Receipts_Payments!$A:$A,"&lt;"&amp;D$6,Receipts_Payments!$E:$E,$A28)</f>
        <v>0</v>
      </c>
      <c r="D28" s="10">
        <f>-SUMIFS(Receipts_Payments!$H:$H,Receipts_Payments!$A:$A,"&gt;="&amp;D$6,Receipts_Payments!$A:$A,"&lt;"&amp;E$6,Receipts_Payments!$E:$E,$A28)</f>
        <v>0</v>
      </c>
      <c r="E28" s="10">
        <f>-SUMIFS(Receipts_Payments!$H:$H,Receipts_Payments!$A:$A,"&gt;="&amp;E$6,Receipts_Payments!$A:$A,"&lt;"&amp;F$6,Receipts_Payments!$E:$E,$A28)</f>
        <v>0</v>
      </c>
      <c r="F28" s="10">
        <f>-SUMIFS(Receipts_Payments!$H:$H,Receipts_Payments!$A:$A,"&gt;="&amp;F$6,Receipts_Payments!$A:$A,"&lt;"&amp;G$6,Receipts_Payments!$E:$E,$A28)</f>
        <v>0</v>
      </c>
      <c r="G28" s="10">
        <f>-SUMIFS(Receipts_Payments!$H:$H,Receipts_Payments!$A:$A,"&gt;="&amp;G$6,Receipts_Payments!$A:$A,"&lt;"&amp;H$6,Receipts_Payments!$E:$E,$A28)</f>
        <v>2908.4</v>
      </c>
      <c r="H28" s="10">
        <f>-SUMIFS(Receipts_Payments!$H:$H,Receipts_Payments!$A:$A,"&gt;="&amp;H$6,Receipts_Payments!$A:$A,"&lt;"&amp;I$6,Receipts_Payments!$E:$E,$A28)</f>
        <v>0</v>
      </c>
      <c r="I28" s="10">
        <f>-SUMIFS(Receipts_Payments!$H:$H,Receipts_Payments!$A:$A,"&gt;="&amp;I$6,Receipts_Payments!$A:$A,"&lt;"&amp;J$6,Receipts_Payments!$E:$E,$A28)</f>
        <v>0</v>
      </c>
      <c r="J28" s="10">
        <f>-SUMIFS(Receipts_Payments!$H:$H,Receipts_Payments!$A:$A,"&gt;="&amp;J$6,Receipts_Payments!$A:$A,"&lt;"&amp;K$6,Receipts_Payments!$E:$E,$A28)</f>
        <v>0</v>
      </c>
      <c r="K28" s="10">
        <f>-SUMIFS(Receipts_Payments!$H:$H,Receipts_Payments!$A:$A,"&gt;="&amp;K$6,Receipts_Payments!$A:$A,"&lt;"&amp;L$6,Receipts_Payments!$E:$E,$A28)</f>
        <v>0</v>
      </c>
      <c r="L28" s="10">
        <f>-SUMIFS(Receipts_Payments!$H:$H,Receipts_Payments!$A:$A,"&gt;="&amp;L$6,Receipts_Payments!$A:$A,"&lt;"&amp;M$6,Receipts_Payments!$E:$E,$A28)</f>
        <v>0</v>
      </c>
      <c r="M28" s="10">
        <f>-SUMIFS(Receipts_Payments!$H:$H,Receipts_Payments!$A:$A,"&gt;="&amp;M$6,Receipts_Payments!$A:$A,"&lt;"&amp;#REF!,Receipts_Payments!$E:$E,$A28)</f>
        <v>0</v>
      </c>
      <c r="N28" s="10">
        <f t="shared" si="0"/>
        <v>2908.4</v>
      </c>
      <c r="O28" s="10">
        <v>1500</v>
      </c>
      <c r="P28" s="10">
        <f t="shared" si="1"/>
        <v>-1408.4</v>
      </c>
    </row>
    <row r="29" spans="1:16" x14ac:dyDescent="0.3">
      <c r="A29" s="9" t="s">
        <v>14</v>
      </c>
      <c r="B29" s="10">
        <f>-SUMIFS(Receipts_Payments!$H:$H,Receipts_Payments!$A:$A,"&gt;="&amp;B$6,Receipts_Payments!$A:$A,"&lt;"&amp;C$6,Receipts_Payments!$E:$E,$A29)</f>
        <v>0</v>
      </c>
      <c r="C29" s="10">
        <f>-SUMIFS(Receipts_Payments!$H:$H,Receipts_Payments!$A:$A,"&gt;="&amp;C$6,Receipts_Payments!$A:$A,"&lt;"&amp;D$6,Receipts_Payments!$E:$E,$A29)</f>
        <v>0</v>
      </c>
      <c r="D29" s="10">
        <f>-SUMIFS(Receipts_Payments!$H:$H,Receipts_Payments!$A:$A,"&gt;="&amp;D$6,Receipts_Payments!$A:$A,"&lt;"&amp;E$6,Receipts_Payments!$E:$E,$A29)</f>
        <v>0</v>
      </c>
      <c r="E29" s="10">
        <f>-SUMIFS(Receipts_Payments!$H:$H,Receipts_Payments!$A:$A,"&gt;="&amp;E$6,Receipts_Payments!$A:$A,"&lt;"&amp;F$6,Receipts_Payments!$E:$E,$A29)</f>
        <v>0</v>
      </c>
      <c r="F29" s="10">
        <f>-SUMIFS(Receipts_Payments!$H:$H,Receipts_Payments!$A:$A,"&gt;="&amp;F$6,Receipts_Payments!$A:$A,"&lt;"&amp;G$6,Receipts_Payments!$E:$E,$A29)</f>
        <v>0</v>
      </c>
      <c r="G29" s="10">
        <f>-SUMIFS(Receipts_Payments!$H:$H,Receipts_Payments!$A:$A,"&gt;="&amp;G$6,Receipts_Payments!$A:$A,"&lt;"&amp;H$6,Receipts_Payments!$E:$E,$A29)</f>
        <v>0</v>
      </c>
      <c r="H29" s="10">
        <f>-SUMIFS(Receipts_Payments!$H:$H,Receipts_Payments!$A:$A,"&gt;="&amp;H$6,Receipts_Payments!$A:$A,"&lt;"&amp;I$6,Receipts_Payments!$E:$E,$A29)</f>
        <v>0</v>
      </c>
      <c r="I29" s="10">
        <f>-SUMIFS(Receipts_Payments!$H:$H,Receipts_Payments!$A:$A,"&gt;="&amp;I$6,Receipts_Payments!$A:$A,"&lt;"&amp;J$6,Receipts_Payments!$E:$E,$A29)</f>
        <v>25</v>
      </c>
      <c r="J29" s="10">
        <f>-SUMIFS(Receipts_Payments!$H:$H,Receipts_Payments!$A:$A,"&gt;="&amp;J$6,Receipts_Payments!$A:$A,"&lt;"&amp;K$6,Receipts_Payments!$E:$E,$A29)</f>
        <v>0</v>
      </c>
      <c r="K29" s="10">
        <f>-SUMIFS(Receipts_Payments!$H:$H,Receipts_Payments!$A:$A,"&gt;="&amp;K$6,Receipts_Payments!$A:$A,"&lt;"&amp;L$6,Receipts_Payments!$E:$E,$A29)</f>
        <v>0</v>
      </c>
      <c r="L29" s="10">
        <f>-SUMIFS(Receipts_Payments!$H:$H,Receipts_Payments!$A:$A,"&gt;="&amp;L$6,Receipts_Payments!$A:$A,"&lt;"&amp;M$6,Receipts_Payments!$E:$E,$A29)</f>
        <v>0</v>
      </c>
      <c r="M29" s="10">
        <v>14.9</v>
      </c>
      <c r="N29" s="10">
        <f t="shared" si="0"/>
        <v>39.9</v>
      </c>
      <c r="O29" s="10">
        <v>300</v>
      </c>
      <c r="P29" s="10">
        <f t="shared" si="1"/>
        <v>260.10000000000002</v>
      </c>
    </row>
    <row r="30" spans="1:16" x14ac:dyDescent="0.3">
      <c r="A30" s="9" t="s">
        <v>57</v>
      </c>
      <c r="B30" s="10">
        <f>-SUMIFS(Receipts_Payments!$H:$H,Receipts_Payments!$A:$A,"&gt;="&amp;B$6,Receipts_Payments!$A:$A,"&lt;"&amp;C$6,Receipts_Payments!$E:$E,$A30)</f>
        <v>84</v>
      </c>
      <c r="C30" s="10">
        <f>-SUMIFS(Receipts_Payments!$H:$H,Receipts_Payments!$A:$A,"&gt;="&amp;C$6,Receipts_Payments!$A:$A,"&lt;"&amp;D$6,Receipts_Payments!$E:$E,$A30)</f>
        <v>0</v>
      </c>
      <c r="D30" s="10">
        <f>-SUMIFS(Receipts_Payments!$H:$H,Receipts_Payments!$A:$A,"&gt;="&amp;D$6,Receipts_Payments!$A:$A,"&lt;"&amp;E$6,Receipts_Payments!$E:$E,$A30)</f>
        <v>0</v>
      </c>
      <c r="E30" s="10">
        <f>-SUMIFS(Receipts_Payments!$H:$H,Receipts_Payments!$A:$A,"&gt;="&amp;E$6,Receipts_Payments!$A:$A,"&lt;"&amp;F$6,Receipts_Payments!$E:$E,$A30)</f>
        <v>210</v>
      </c>
      <c r="F30" s="10">
        <f>-SUMIFS(Receipts_Payments!$H:$H,Receipts_Payments!$A:$A,"&gt;="&amp;F$6,Receipts_Payments!$A:$A,"&lt;"&amp;G$6,Receipts_Payments!$E:$E,$A30)</f>
        <v>0</v>
      </c>
      <c r="G30" s="10">
        <f>-SUMIFS(Receipts_Payments!$H:$H,Receipts_Payments!$A:$A,"&gt;="&amp;G$6,Receipts_Payments!$A:$A,"&lt;"&amp;H$6,Receipts_Payments!$E:$E,$A30)</f>
        <v>168</v>
      </c>
      <c r="H30" s="10">
        <f>-SUMIFS(Receipts_Payments!$H:$H,Receipts_Payments!$A:$A,"&gt;="&amp;H$6,Receipts_Payments!$A:$A,"&lt;"&amp;I$6,Receipts_Payments!$E:$E,$A30)</f>
        <v>0</v>
      </c>
      <c r="I30" s="10">
        <f>-SUMIFS(Receipts_Payments!$H:$H,Receipts_Payments!$A:$A,"&gt;="&amp;I$6,Receipts_Payments!$A:$A,"&lt;"&amp;J$6,Receipts_Payments!$E:$E,$A30)</f>
        <v>84</v>
      </c>
      <c r="J30" s="10">
        <f>-SUMIFS(Receipts_Payments!$H:$H,Receipts_Payments!$A:$A,"&gt;="&amp;J$6,Receipts_Payments!$A:$A,"&lt;"&amp;K$6,Receipts_Payments!$E:$E,$A30)</f>
        <v>84</v>
      </c>
      <c r="K30" s="10">
        <f>-SUMIFS(Receipts_Payments!$H:$H,Receipts_Payments!$A:$A,"&gt;="&amp;K$6,Receipts_Payments!$A:$A,"&lt;"&amp;L$6,Receipts_Payments!$E:$E,$A30)</f>
        <v>0</v>
      </c>
      <c r="L30" s="10">
        <f>-SUMIFS(Receipts_Payments!$H:$H,Receipts_Payments!$A:$A,"&gt;="&amp;L$6,Receipts_Payments!$A:$A,"&lt;"&amp;M$6,Receipts_Payments!$E:$E,$A30)</f>
        <v>0</v>
      </c>
      <c r="M30" s="10">
        <f>-SUMIFS(Receipts_Payments!$H:$H,Receipts_Payments!$A:$A,"&gt;="&amp;M$6,Receipts_Payments!$A:$A,"&lt;"&amp;#REF!,Receipts_Payments!$E:$E,$A30)</f>
        <v>0</v>
      </c>
      <c r="N30" s="10">
        <f t="shared" si="0"/>
        <v>630</v>
      </c>
      <c r="O30" s="10">
        <v>600</v>
      </c>
      <c r="P30" s="10">
        <f t="shared" si="1"/>
        <v>-30</v>
      </c>
    </row>
    <row r="31" spans="1:16" x14ac:dyDescent="0.3">
      <c r="A31" s="9" t="s">
        <v>62</v>
      </c>
      <c r="B31" s="10">
        <f>-SUMIFS(Receipts_Payments!$H:$H,Receipts_Payments!$A:$A,"&gt;="&amp;B$6,Receipts_Payments!$A:$A,"&lt;"&amp;C$6,Receipts_Payments!$E:$E,$A31)</f>
        <v>0</v>
      </c>
      <c r="C31" s="10">
        <f>-SUMIFS(Receipts_Payments!$H:$H,Receipts_Payments!$A:$A,"&gt;="&amp;C$6,Receipts_Payments!$A:$A,"&lt;"&amp;D$6,Receipts_Payments!$E:$E,$A31)</f>
        <v>0</v>
      </c>
      <c r="D31" s="10">
        <f>-SUMIFS(Receipts_Payments!$H:$H,Receipts_Payments!$A:$A,"&gt;="&amp;D$6,Receipts_Payments!$A:$A,"&lt;"&amp;E$6,Receipts_Payments!$E:$E,$A31)</f>
        <v>0</v>
      </c>
      <c r="E31" s="10">
        <f>-SUMIFS(Receipts_Payments!$H:$H,Receipts_Payments!$A:$A,"&gt;="&amp;E$6,Receipts_Payments!$A:$A,"&lt;"&amp;F$6,Receipts_Payments!$E:$E,$A31)</f>
        <v>0</v>
      </c>
      <c r="F31" s="10">
        <f>-SUMIFS(Receipts_Payments!$H:$H,Receipts_Payments!$A:$A,"&gt;="&amp;F$6,Receipts_Payments!$A:$A,"&lt;"&amp;G$6,Receipts_Payments!$E:$E,$A31)</f>
        <v>0</v>
      </c>
      <c r="G31" s="10">
        <v>1200</v>
      </c>
      <c r="H31" s="10">
        <f>-SUMIFS(Receipts_Payments!$H:$H,Receipts_Payments!$A:$A,"&gt;="&amp;H$6,Receipts_Payments!$A:$A,"&lt;"&amp;I$6,Receipts_Payments!$E:$E,$A31)</f>
        <v>0</v>
      </c>
      <c r="I31" s="10">
        <f>-SUMIFS(Receipts_Payments!$H:$H,Receipts_Payments!$A:$A,"&gt;="&amp;I$6,Receipts_Payments!$A:$A,"&lt;"&amp;J$6,Receipts_Payments!$E:$E,$A31)</f>
        <v>0</v>
      </c>
      <c r="J31" s="10">
        <f>-SUMIFS(Receipts_Payments!$H:$H,Receipts_Payments!$A:$A,"&gt;="&amp;J$6,Receipts_Payments!$A:$A,"&lt;"&amp;K$6,Receipts_Payments!$E:$E,$A31)</f>
        <v>0</v>
      </c>
      <c r="K31" s="10">
        <f>-SUMIFS(Receipts_Payments!$H:$H,Receipts_Payments!$A:$A,"&gt;="&amp;K$6,Receipts_Payments!$A:$A,"&lt;"&amp;L$6,Receipts_Payments!$E:$E,$A31)</f>
        <v>0</v>
      </c>
      <c r="L31" s="10">
        <f>-SUMIFS(Receipts_Payments!$H:$H,Receipts_Payments!$A:$A,"&gt;="&amp;L$6,Receipts_Payments!$A:$A,"&lt;"&amp;M$6,Receipts_Payments!$E:$E,$A31)</f>
        <v>0</v>
      </c>
      <c r="M31" s="10">
        <f>-SUMIFS(Receipts_Payments!$H:$H,Receipts_Payments!$A:$A,"&gt;="&amp;M$6,Receipts_Payments!$A:$A,"&lt;"&amp;#REF!,Receipts_Payments!$E:$E,$A31)</f>
        <v>0</v>
      </c>
      <c r="N31" s="10">
        <f t="shared" si="0"/>
        <v>1200</v>
      </c>
      <c r="O31" s="10">
        <v>1200</v>
      </c>
      <c r="P31" s="10">
        <f t="shared" si="1"/>
        <v>0</v>
      </c>
    </row>
    <row r="32" spans="1:16" x14ac:dyDescent="0.3">
      <c r="A32" s="9" t="s">
        <v>61</v>
      </c>
      <c r="B32" s="10">
        <f>-SUMIFS(Receipts_Payments!$H:$H,Receipts_Payments!$A:$A,"&gt;="&amp;B$6,Receipts_Payments!$A:$A,"&lt;"&amp;C$6,Receipts_Payments!$E:$E,$A32)</f>
        <v>0</v>
      </c>
      <c r="C32" s="10">
        <f>-SUMIFS(Receipts_Payments!$H:$H,Receipts_Payments!$A:$A,"&gt;="&amp;C$6,Receipts_Payments!$A:$A,"&lt;"&amp;D$6,Receipts_Payments!$E:$E,$A32)</f>
        <v>0</v>
      </c>
      <c r="D32" s="10">
        <f>-SUMIFS(Receipts_Payments!$H:$H,Receipts_Payments!$A:$A,"&gt;="&amp;D$6,Receipts_Payments!$A:$A,"&lt;"&amp;E$6,Receipts_Payments!$E:$E,$A32)</f>
        <v>0</v>
      </c>
      <c r="E32" s="10">
        <f>-SUMIFS(Receipts_Payments!$H:$H,Receipts_Payments!$A:$A,"&gt;="&amp;E$6,Receipts_Payments!$A:$A,"&lt;"&amp;F$6,Receipts_Payments!$E:$E,$A32)</f>
        <v>0</v>
      </c>
      <c r="F32" s="10">
        <f>-SUMIFS(Receipts_Payments!$H:$H,Receipts_Payments!$A:$A,"&gt;="&amp;F$6,Receipts_Payments!$A:$A,"&lt;"&amp;G$6,Receipts_Payments!$E:$E,$A32)</f>
        <v>0</v>
      </c>
      <c r="G32" s="10">
        <f>-SUMIFS(Receipts_Payments!$H:$H,Receipts_Payments!$A:$A,"&gt;="&amp;G$6,Receipts_Payments!$A:$A,"&lt;"&amp;H$6,Receipts_Payments!$E:$E,$A32)</f>
        <v>0</v>
      </c>
      <c r="H32" s="10">
        <f>-SUMIFS(Receipts_Payments!$H:$H,Receipts_Payments!$A:$A,"&gt;="&amp;H$6,Receipts_Payments!$A:$A,"&lt;"&amp;I$6,Receipts_Payments!$E:$E,$A32)</f>
        <v>0</v>
      </c>
      <c r="I32" s="10">
        <f>-SUMIFS(Receipts_Payments!$H:$H,Receipts_Payments!$A:$A,"&gt;="&amp;I$6,Receipts_Payments!$A:$A,"&lt;"&amp;J$6,Receipts_Payments!$E:$E,$A32)</f>
        <v>0</v>
      </c>
      <c r="J32" s="10">
        <f>-SUMIFS(Receipts_Payments!$H:$H,Receipts_Payments!$A:$A,"&gt;="&amp;J$6,Receipts_Payments!$A:$A,"&lt;"&amp;K$6,Receipts_Payments!$E:$E,$A32)</f>
        <v>0</v>
      </c>
      <c r="K32" s="10">
        <f>-SUMIFS(Receipts_Payments!$H:$H,Receipts_Payments!$A:$A,"&gt;="&amp;K$6,Receipts_Payments!$A:$A,"&lt;"&amp;L$6,Receipts_Payments!$E:$E,$A32)</f>
        <v>0</v>
      </c>
      <c r="L32" s="10">
        <f>-SUMIFS(Receipts_Payments!$H:$H,Receipts_Payments!$A:$A,"&gt;="&amp;L$6,Receipts_Payments!$A:$A,"&lt;"&amp;M$6,Receipts_Payments!$E:$E,$A32)</f>
        <v>0</v>
      </c>
      <c r="M32" s="10">
        <f>-SUMIFS(Receipts_Payments!$H:$H,Receipts_Payments!$A:$A,"&gt;="&amp;M$6,Receipts_Payments!$A:$A,"&lt;"&amp;#REF!,Receipts_Payments!$E:$E,$A32)</f>
        <v>0</v>
      </c>
      <c r="N32" s="10">
        <f t="shared" si="0"/>
        <v>0</v>
      </c>
      <c r="O32" s="10">
        <v>75</v>
      </c>
      <c r="P32" s="10">
        <f t="shared" si="1"/>
        <v>75</v>
      </c>
    </row>
    <row r="33" spans="1:17" ht="12.75" customHeight="1" x14ac:dyDescent="0.3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7" ht="15" thickBot="1" x14ac:dyDescent="0.35">
      <c r="A34" s="13" t="s">
        <v>21</v>
      </c>
      <c r="B34" s="14">
        <f t="shared" ref="B34:O34" si="2">SUM(B7:B33)</f>
        <v>548.02</v>
      </c>
      <c r="C34" s="14">
        <f t="shared" si="2"/>
        <v>535.72</v>
      </c>
      <c r="D34" s="14">
        <f t="shared" si="2"/>
        <v>0</v>
      </c>
      <c r="E34" s="14">
        <f t="shared" si="2"/>
        <v>1217.42</v>
      </c>
      <c r="F34" s="14">
        <f t="shared" si="2"/>
        <v>175.05</v>
      </c>
      <c r="G34" s="14">
        <f t="shared" si="2"/>
        <v>5512.5</v>
      </c>
      <c r="H34" s="14">
        <f t="shared" si="2"/>
        <v>175.05</v>
      </c>
      <c r="I34" s="14">
        <f t="shared" si="2"/>
        <v>631.74</v>
      </c>
      <c r="J34" s="14">
        <f t="shared" si="2"/>
        <v>639.32000000000005</v>
      </c>
      <c r="K34" s="14">
        <f t="shared" si="2"/>
        <v>1780.45</v>
      </c>
      <c r="L34" s="14">
        <f t="shared" si="2"/>
        <v>175.05</v>
      </c>
      <c r="M34" s="14">
        <f t="shared" si="2"/>
        <v>2924.4900000000002</v>
      </c>
      <c r="N34" s="14">
        <f t="shared" si="2"/>
        <v>14314.81</v>
      </c>
      <c r="O34" s="14">
        <f t="shared" si="2"/>
        <v>10732</v>
      </c>
      <c r="P34" s="10">
        <f>-SUMIFS(Receipts_Payments!$H:$H,Receipts_Payments!$A:$A,"&gt;="&amp;P$6,Receipts_Payments!$A:$A,"&lt;"&amp;Q$6,Receipts_Payments!$E:$E,$A34)</f>
        <v>0</v>
      </c>
    </row>
    <row r="36" spans="1:17" x14ac:dyDescent="0.3">
      <c r="A36" s="6" t="s">
        <v>19</v>
      </c>
      <c r="B36" s="16">
        <v>42826</v>
      </c>
      <c r="C36" s="16">
        <v>42856</v>
      </c>
      <c r="D36" s="16">
        <v>42887</v>
      </c>
      <c r="E36" s="16">
        <v>42917</v>
      </c>
      <c r="F36" s="16">
        <v>42948</v>
      </c>
      <c r="G36" s="16">
        <v>42979</v>
      </c>
      <c r="H36" s="16">
        <v>43009</v>
      </c>
      <c r="I36" s="16">
        <v>43040</v>
      </c>
      <c r="J36" s="16">
        <v>43070</v>
      </c>
      <c r="K36" s="16">
        <v>43101</v>
      </c>
      <c r="L36" s="16">
        <v>43132</v>
      </c>
      <c r="M36" s="16">
        <v>43160</v>
      </c>
      <c r="N36" s="6" t="s">
        <v>16</v>
      </c>
      <c r="O36" s="6" t="s">
        <v>17</v>
      </c>
      <c r="P36" s="6" t="s">
        <v>20</v>
      </c>
    </row>
    <row r="38" spans="1:17" x14ac:dyDescent="0.3">
      <c r="A38" s="9" t="s">
        <v>34</v>
      </c>
      <c r="B38" s="10">
        <f>SUMIFS(Receipts_Payments!$G:$G,Receipts_Payments!$A:$A,"&gt;="&amp;B$36,Receipts_Payments!$A:$A,"&lt;"&amp;C$36,Receipts_Payments!$E:$E,$A38)</f>
        <v>0</v>
      </c>
      <c r="C38" s="10">
        <f>SUMIFS(Receipts_Payments!$G:$G,Receipts_Payments!$A:$A,"&gt;="&amp;C$36,Receipts_Payments!$A:$A,"&lt;"&amp;D$36,Receipts_Payments!$E:$E,$A38)</f>
        <v>0</v>
      </c>
      <c r="D38" s="10">
        <f>SUMIFS(Receipts_Payments!$G:$G,Receipts_Payments!$A:$A,"&gt;="&amp;D$36,Receipts_Payments!$A:$A,"&lt;"&amp;E$36,Receipts_Payments!$E:$E,$A38)</f>
        <v>0</v>
      </c>
      <c r="E38" s="10">
        <f>SUMIFS(Receipts_Payments!$G:$G,Receipts_Payments!$A:$A,"&gt;="&amp;E$36,Receipts_Payments!$A:$A,"&lt;"&amp;F$36,Receipts_Payments!$E:$E,$A38)</f>
        <v>0</v>
      </c>
      <c r="F38" s="10">
        <f>SUMIFS(Receipts_Payments!$G:$G,Receipts_Payments!$A:$A,"&gt;="&amp;F$36,Receipts_Payments!$A:$A,"&lt;"&amp;G$36,Receipts_Payments!$E:$E,$A38)</f>
        <v>0</v>
      </c>
      <c r="G38" s="10">
        <f>SUMIFS(Receipts_Payments!$G:$G,Receipts_Payments!$A:$A,"&gt;="&amp;G$36,Receipts_Payments!$A:$A,"&lt;"&amp;H$36,Receipts_Payments!$E:$E,$A38)</f>
        <v>0</v>
      </c>
      <c r="H38" s="10">
        <f>SUMIFS(Receipts_Payments!$G:$G,Receipts_Payments!$A:$A,"&gt;="&amp;H$36,Receipts_Payments!$A:$A,"&lt;"&amp;I$36,Receipts_Payments!$E:$E,$A38)</f>
        <v>0</v>
      </c>
      <c r="I38" s="10">
        <f>SUMIFS(Receipts_Payments!$G:$G,Receipts_Payments!$A:$A,"&gt;="&amp;I$36,Receipts_Payments!$A:$A,"&lt;"&amp;J$36,Receipts_Payments!$E:$E,$A38)</f>
        <v>0</v>
      </c>
      <c r="J38" s="10">
        <f>SUMIFS(Receipts_Payments!$G:$G,Receipts_Payments!$A:$A,"&gt;="&amp;J$36,Receipts_Payments!$A:$A,"&lt;"&amp;K$36,Receipts_Payments!$E:$E,$A38)</f>
        <v>0</v>
      </c>
      <c r="K38" s="10">
        <f>SUMIFS(Receipts_Payments!$G:$G,Receipts_Payments!$A:$A,"&gt;="&amp;K$36,Receipts_Payments!$A:$A,"&lt;"&amp;L$36,Receipts_Payments!$E:$E,$A38)</f>
        <v>0</v>
      </c>
      <c r="L38" s="10">
        <f>SUMIFS(Receipts_Payments!$G:$G,Receipts_Payments!$A:$A,"&gt;="&amp;L$36,Receipts_Payments!$A:$A,"&lt;"&amp;M$36,Receipts_Payments!$E:$E,$A38)</f>
        <v>0</v>
      </c>
      <c r="M38" s="10">
        <f>SUMIFS(Receipts_Payments!$G:$G,Receipts_Payments!$A:$A,"&gt;="&amp;M$36,Receipts_Payments!$A:$A,"&lt;"&amp;#REF!,Receipts_Payments!$E:$E,$A38)</f>
        <v>0</v>
      </c>
      <c r="N38" s="10">
        <f t="shared" ref="N38:N46" si="3">SUM(B38:M38)</f>
        <v>0</v>
      </c>
      <c r="O38" s="10"/>
      <c r="P38" s="10">
        <f>N38-O38</f>
        <v>0</v>
      </c>
    </row>
    <row r="39" spans="1:17" x14ac:dyDescent="0.3">
      <c r="A39" s="9" t="s">
        <v>31</v>
      </c>
      <c r="B39" s="10">
        <f>SUMIFS(Receipts_Payments!$G:$G,Receipts_Payments!$A:$A,"&gt;="&amp;B$36,Receipts_Payments!$A:$A,"&lt;"&amp;C$36,Receipts_Payments!$E:$E,$A39)</f>
        <v>0</v>
      </c>
      <c r="C39" s="10">
        <f>SUMIFS(Receipts_Payments!$G:$G,Receipts_Payments!$A:$A,"&gt;="&amp;C$36,Receipts_Payments!$A:$A,"&lt;"&amp;D$36,Receipts_Payments!$E:$E,$A39)</f>
        <v>0</v>
      </c>
      <c r="D39" s="10">
        <f>SUMIFS(Receipts_Payments!$G:$G,Receipts_Payments!$A:$A,"&gt;="&amp;D$36,Receipts_Payments!$A:$A,"&lt;"&amp;E$36,Receipts_Payments!$E:$E,$A39)</f>
        <v>0</v>
      </c>
      <c r="E39" s="10">
        <f>SUMIFS(Receipts_Payments!$G:$G,Receipts_Payments!$A:$A,"&gt;="&amp;E$36,Receipts_Payments!$A:$A,"&lt;"&amp;F$36,Receipts_Payments!$E:$E,$A39)</f>
        <v>0</v>
      </c>
      <c r="F39" s="10">
        <f>SUMIFS(Receipts_Payments!$G:$G,Receipts_Payments!$A:$A,"&gt;="&amp;F$36,Receipts_Payments!$A:$A,"&lt;"&amp;G$36,Receipts_Payments!$E:$E,$A39)</f>
        <v>0</v>
      </c>
      <c r="G39" s="10">
        <f>SUMIFS(Receipts_Payments!$G:$G,Receipts_Payments!$A:$A,"&gt;="&amp;G$36,Receipts_Payments!$A:$A,"&lt;"&amp;H$36,Receipts_Payments!$E:$E,$A39)</f>
        <v>0</v>
      </c>
      <c r="H39" s="10">
        <f>SUMIFS(Receipts_Payments!$G:$G,Receipts_Payments!$A:$A,"&gt;="&amp;H$36,Receipts_Payments!$A:$A,"&lt;"&amp;I$36,Receipts_Payments!$E:$E,$A39)</f>
        <v>0</v>
      </c>
      <c r="I39" s="10">
        <f>SUMIFS(Receipts_Payments!$G:$G,Receipts_Payments!$A:$A,"&gt;="&amp;I$36,Receipts_Payments!$A:$A,"&lt;"&amp;J$36,Receipts_Payments!$E:$E,$A39)</f>
        <v>0</v>
      </c>
      <c r="J39" s="10">
        <f>SUMIFS(Receipts_Payments!$G:$G,Receipts_Payments!$A:$A,"&gt;="&amp;J$36,Receipts_Payments!$A:$A,"&lt;"&amp;K$36,Receipts_Payments!$E:$E,$A39)</f>
        <v>0</v>
      </c>
      <c r="K39" s="10">
        <f>SUMIFS(Receipts_Payments!$G:$G,Receipts_Payments!$A:$A,"&gt;="&amp;K$36,Receipts_Payments!$A:$A,"&lt;"&amp;L$36,Receipts_Payments!$E:$E,$A39)</f>
        <v>0</v>
      </c>
      <c r="L39" s="10">
        <f>SUMIFS(Receipts_Payments!$G:$G,Receipts_Payments!$A:$A,"&gt;="&amp;L$36,Receipts_Payments!$A:$A,"&lt;"&amp;M$36,Receipts_Payments!$E:$E,$A39)</f>
        <v>0</v>
      </c>
      <c r="M39" s="10">
        <f>SUMIFS(Receipts_Payments!$G:$G,Receipts_Payments!$A:$A,"&gt;="&amp;M$36,Receipts_Payments!$A:$A,"&lt;"&amp;#REF!,Receipts_Payments!$E:$E,$A39)</f>
        <v>0</v>
      </c>
      <c r="N39" s="10">
        <f t="shared" si="3"/>
        <v>0</v>
      </c>
      <c r="O39" s="10"/>
      <c r="P39" s="10">
        <f t="shared" ref="P39:P46" si="4">N39-O39</f>
        <v>0</v>
      </c>
    </row>
    <row r="40" spans="1:17" x14ac:dyDescent="0.3">
      <c r="A40" s="9" t="s">
        <v>63</v>
      </c>
      <c r="B40" s="10">
        <f>SUMIFS(Receipts_Payments!$G:$G,Receipts_Payments!$A:$A,"&gt;="&amp;B$36,Receipts_Payments!$A:$A,"&lt;"&amp;C$36,Receipts_Payments!$E:$E,$A40)</f>
        <v>0</v>
      </c>
      <c r="C40" s="10">
        <f>SUMIFS(Receipts_Payments!$G:$G,Receipts_Payments!$A:$A,"&gt;="&amp;C$36,Receipts_Payments!$A:$A,"&lt;"&amp;D$36,Receipts_Payments!$E:$E,$A40)</f>
        <v>0</v>
      </c>
      <c r="D40" s="10">
        <f>SUMIFS(Receipts_Payments!$G:$G,Receipts_Payments!$A:$A,"&gt;="&amp;D$36,Receipts_Payments!$A:$A,"&lt;"&amp;E$36,Receipts_Payments!$E:$E,$A40)</f>
        <v>0</v>
      </c>
      <c r="E40" s="10">
        <f>SUMIFS(Receipts_Payments!$G:$G,Receipts_Payments!$A:$A,"&gt;="&amp;E$36,Receipts_Payments!$A:$A,"&lt;"&amp;F$36,Receipts_Payments!$E:$E,$A40)</f>
        <v>0</v>
      </c>
      <c r="F40" s="10">
        <f>SUMIFS(Receipts_Payments!$G:$G,Receipts_Payments!$A:$A,"&gt;="&amp;F$36,Receipts_Payments!$A:$A,"&lt;"&amp;G$36,Receipts_Payments!$E:$E,$A40)</f>
        <v>0</v>
      </c>
      <c r="G40" s="10">
        <f>SUMIFS(Receipts_Payments!$G:$G,Receipts_Payments!$A:$A,"&gt;="&amp;G$36,Receipts_Payments!$A:$A,"&lt;"&amp;H$36,Receipts_Payments!$E:$E,$A40)</f>
        <v>0</v>
      </c>
      <c r="H40" s="10">
        <f>SUMIFS(Receipts_Payments!$G:$G,Receipts_Payments!$A:$A,"&gt;="&amp;H$36,Receipts_Payments!$A:$A,"&lt;"&amp;I$36,Receipts_Payments!$E:$E,$A40)</f>
        <v>0</v>
      </c>
      <c r="I40" s="10">
        <f>SUMIFS(Receipts_Payments!$G:$G,Receipts_Payments!$A:$A,"&gt;="&amp;I$36,Receipts_Payments!$A:$A,"&lt;"&amp;J$36,Receipts_Payments!$E:$E,$A40)</f>
        <v>0</v>
      </c>
      <c r="J40" s="10">
        <f>SUMIFS(Receipts_Payments!$G:$G,Receipts_Payments!$A:$A,"&gt;="&amp;J$36,Receipts_Payments!$A:$A,"&lt;"&amp;K$36,Receipts_Payments!$E:$E,$A40)</f>
        <v>0</v>
      </c>
      <c r="K40" s="10">
        <f>SUMIFS(Receipts_Payments!$G:$G,Receipts_Payments!$A:$A,"&gt;="&amp;K$36,Receipts_Payments!$A:$A,"&lt;"&amp;L$36,Receipts_Payments!$E:$E,$A40)</f>
        <v>0</v>
      </c>
      <c r="L40" s="10">
        <f>SUMIFS(Receipts_Payments!$G:$G,Receipts_Payments!$A:$A,"&gt;="&amp;L$36,Receipts_Payments!$A:$A,"&lt;"&amp;M$36,Receipts_Payments!$E:$E,$A40)</f>
        <v>0</v>
      </c>
      <c r="M40" s="10">
        <f>SUMIFS(Receipts_Payments!$G:$G,Receipts_Payments!$A:$A,"&gt;="&amp;M$36,Receipts_Payments!$A:$A,"&lt;"&amp;#REF!,Receipts_Payments!$E:$E,$A40)</f>
        <v>0</v>
      </c>
      <c r="N40" s="10">
        <f t="shared" si="3"/>
        <v>0</v>
      </c>
      <c r="O40" s="10"/>
      <c r="P40" s="10">
        <f t="shared" si="4"/>
        <v>0</v>
      </c>
    </row>
    <row r="41" spans="1:17" x14ac:dyDescent="0.3">
      <c r="A41" s="9" t="s">
        <v>85</v>
      </c>
      <c r="B41" s="10">
        <f>SUMIFS(Receipts_Payments!$G:$G,Receipts_Payments!$A:$A,"&gt;="&amp;B$36,Receipts_Payments!$A:$A,"&lt;"&amp;C$36,Receipts_Payments!$E:$E,$A41)</f>
        <v>0</v>
      </c>
      <c r="C41" s="10">
        <f>SUMIFS(Receipts_Payments!$G:$G,Receipts_Payments!$A:$A,"&gt;="&amp;C$36,Receipts_Payments!$A:$A,"&lt;"&amp;D$36,Receipts_Payments!$E:$E,$A41)</f>
        <v>0</v>
      </c>
      <c r="D41" s="10">
        <f>SUMIFS(Receipts_Payments!$G:$G,Receipts_Payments!$A:$A,"&gt;="&amp;D$36,Receipts_Payments!$A:$A,"&lt;"&amp;E$36,Receipts_Payments!$E:$E,$A41)</f>
        <v>0</v>
      </c>
      <c r="E41" s="10">
        <f>SUMIFS(Receipts_Payments!$G:$G,Receipts_Payments!$A:$A,"&gt;="&amp;E$36,Receipts_Payments!$A:$A,"&lt;"&amp;F$36,Receipts_Payments!$E:$E,$A41)</f>
        <v>60</v>
      </c>
      <c r="F41" s="10">
        <f>SUMIFS(Receipts_Payments!$G:$G,Receipts_Payments!$A:$A,"&gt;="&amp;F$36,Receipts_Payments!$A:$A,"&lt;"&amp;G$36,Receipts_Payments!$E:$E,$A41)</f>
        <v>0</v>
      </c>
      <c r="G41" s="10">
        <f>SUMIFS(Receipts_Payments!$G:$G,Receipts_Payments!$A:$A,"&gt;="&amp;G$36,Receipts_Payments!$A:$A,"&lt;"&amp;H$36,Receipts_Payments!$E:$E,$A41)</f>
        <v>75</v>
      </c>
      <c r="H41" s="10">
        <f>SUMIFS(Receipts_Payments!$G:$G,Receipts_Payments!$A:$A,"&gt;="&amp;H$36,Receipts_Payments!$A:$A,"&lt;"&amp;I$36,Receipts_Payments!$E:$E,$A41)</f>
        <v>60</v>
      </c>
      <c r="I41" s="10">
        <f>SUMIFS(Receipts_Payments!$G:$G,Receipts_Payments!$A:$A,"&gt;="&amp;I$36,Receipts_Payments!$A:$A,"&lt;"&amp;J$36,Receipts_Payments!$E:$E,$A41)</f>
        <v>0</v>
      </c>
      <c r="J41" s="10">
        <f>SUMIFS(Receipts_Payments!$G:$G,Receipts_Payments!$A:$A,"&gt;="&amp;J$36,Receipts_Payments!$A:$A,"&lt;"&amp;K$36,Receipts_Payments!$E:$E,$A41)</f>
        <v>45</v>
      </c>
      <c r="K41" s="10">
        <f>SUMIFS(Receipts_Payments!$G:$G,Receipts_Payments!$A:$A,"&gt;="&amp;K$36,Receipts_Payments!$A:$A,"&lt;"&amp;L$36,Receipts_Payments!$E:$E,$A41)</f>
        <v>40</v>
      </c>
      <c r="L41" s="10">
        <f>SUMIFS(Receipts_Payments!$G:$G,Receipts_Payments!$A:$A,"&gt;="&amp;L$36,Receipts_Payments!$A:$A,"&lt;"&amp;M$36,Receipts_Payments!$E:$E,$A41)</f>
        <v>0</v>
      </c>
      <c r="M41" s="10">
        <f>SUMIFS(Receipts_Payments!$G:$G,Receipts_Payments!$A:$A,"&gt;="&amp;M$36,Receipts_Payments!$A:$A,"&lt;"&amp;#REF!,Receipts_Payments!$E:$E,$A41)</f>
        <v>0</v>
      </c>
      <c r="N41" s="10">
        <f t="shared" si="3"/>
        <v>280</v>
      </c>
      <c r="O41" s="10"/>
      <c r="P41" s="10">
        <f t="shared" si="4"/>
        <v>280</v>
      </c>
    </row>
    <row r="42" spans="1:17" x14ac:dyDescent="0.3">
      <c r="A42" s="9" t="s">
        <v>22</v>
      </c>
      <c r="B42" s="10">
        <f>SUMIFS(Receipts_Payments!$G:$G,Receipts_Payments!$A:$A,"&gt;="&amp;B$36,Receipts_Payments!$A:$A,"&lt;"&amp;C$36,Receipts_Payments!$E:$E,$A42)</f>
        <v>0</v>
      </c>
      <c r="C42" s="10">
        <f>SUMIFS(Receipts_Payments!$G:$G,Receipts_Payments!$A:$A,"&gt;="&amp;C$36,Receipts_Payments!$A:$A,"&lt;"&amp;D$36,Receipts_Payments!$E:$E,$A42)</f>
        <v>0</v>
      </c>
      <c r="D42" s="10">
        <f>SUMIFS(Receipts_Payments!$G:$G,Receipts_Payments!$A:$A,"&gt;="&amp;D$36,Receipts_Payments!$A:$A,"&lt;"&amp;E$36,Receipts_Payments!$E:$E,$A42)</f>
        <v>0</v>
      </c>
      <c r="E42" s="10">
        <f>SUMIFS(Receipts_Payments!$G:$G,Receipts_Payments!$A:$A,"&gt;="&amp;E$36,Receipts_Payments!$A:$A,"&lt;"&amp;F$36,Receipts_Payments!$E:$E,$A42)</f>
        <v>0</v>
      </c>
      <c r="F42" s="10">
        <f>SUMIFS(Receipts_Payments!$G:$G,Receipts_Payments!$A:$A,"&gt;="&amp;F$36,Receipts_Payments!$A:$A,"&lt;"&amp;G$36,Receipts_Payments!$E:$E,$A42)</f>
        <v>0</v>
      </c>
      <c r="G42" s="10">
        <f>SUMIFS(Receipts_Payments!$G:$G,Receipts_Payments!$A:$A,"&gt;="&amp;G$36,Receipts_Payments!$A:$A,"&lt;"&amp;H$36,Receipts_Payments!$E:$E,$A42)</f>
        <v>3000</v>
      </c>
      <c r="H42" s="10">
        <f>SUMIFS(Receipts_Payments!$G:$G,Receipts_Payments!$A:$A,"&gt;="&amp;H$36,Receipts_Payments!$A:$A,"&lt;"&amp;I$36,Receipts_Payments!$E:$E,$A42)</f>
        <v>0</v>
      </c>
      <c r="I42" s="10">
        <f>SUMIFS(Receipts_Payments!$G:$G,Receipts_Payments!$A:$A,"&gt;="&amp;I$36,Receipts_Payments!$A:$A,"&lt;"&amp;J$36,Receipts_Payments!$E:$E,$A42)</f>
        <v>0</v>
      </c>
      <c r="J42" s="10">
        <f>SUMIFS(Receipts_Payments!$G:$G,Receipts_Payments!$A:$A,"&gt;="&amp;J$36,Receipts_Payments!$A:$A,"&lt;"&amp;K$36,Receipts_Payments!$E:$E,$A42)</f>
        <v>0</v>
      </c>
      <c r="K42" s="10">
        <f>SUMIFS(Receipts_Payments!$G:$G,Receipts_Payments!$A:$A,"&gt;="&amp;K$36,Receipts_Payments!$A:$A,"&lt;"&amp;L$36,Receipts_Payments!$E:$E,$A42)</f>
        <v>0</v>
      </c>
      <c r="L42" s="10">
        <f>SUMIFS(Receipts_Payments!$G:$G,Receipts_Payments!$A:$A,"&gt;="&amp;L$36,Receipts_Payments!$A:$A,"&lt;"&amp;M$36,Receipts_Payments!$E:$E,$A42)</f>
        <v>0</v>
      </c>
      <c r="M42" s="10">
        <v>1500</v>
      </c>
      <c r="N42" s="10">
        <f t="shared" si="3"/>
        <v>4500</v>
      </c>
      <c r="O42" s="10"/>
      <c r="P42" s="10">
        <f t="shared" si="4"/>
        <v>4500</v>
      </c>
      <c r="Q42" t="s">
        <v>152</v>
      </c>
    </row>
    <row r="43" spans="1:17" x14ac:dyDescent="0.3">
      <c r="A43" s="9" t="s">
        <v>13</v>
      </c>
      <c r="B43" s="10">
        <f>SUMIFS(Receipts_Payments!$G:$G,Receipts_Payments!$A:$A,"&gt;="&amp;B$36,Receipts_Payments!$A:$A,"&lt;"&amp;C$36,Receipts_Payments!$E:$E,$A43)</f>
        <v>3568.25</v>
      </c>
      <c r="C43" s="10">
        <f>SUMIFS(Receipts_Payments!$G:$G,Receipts_Payments!$A:$A,"&gt;="&amp;C$36,Receipts_Payments!$A:$A,"&lt;"&amp;D$36,Receipts_Payments!$E:$E,$A43)</f>
        <v>0</v>
      </c>
      <c r="D43" s="10">
        <f>SUMIFS(Receipts_Payments!$G:$G,Receipts_Payments!$A:$A,"&gt;="&amp;D$36,Receipts_Payments!$A:$A,"&lt;"&amp;E$36,Receipts_Payments!$E:$E,$A43)</f>
        <v>0</v>
      </c>
      <c r="E43" s="10">
        <f>SUMIFS(Receipts_Payments!$G:$G,Receipts_Payments!$A:$A,"&gt;="&amp;E$36,Receipts_Payments!$A:$A,"&lt;"&amp;F$36,Receipts_Payments!$E:$E,$A43)</f>
        <v>0</v>
      </c>
      <c r="F43" s="10">
        <f>SUMIFS(Receipts_Payments!$G:$G,Receipts_Payments!$A:$A,"&gt;="&amp;F$36,Receipts_Payments!$A:$A,"&lt;"&amp;G$36,Receipts_Payments!$E:$E,$A43)</f>
        <v>0</v>
      </c>
      <c r="G43" s="10">
        <f>SUMIFS(Receipts_Payments!$G:$G,Receipts_Payments!$A:$A,"&gt;="&amp;G$36,Receipts_Payments!$A:$A,"&lt;"&amp;H$36,Receipts_Payments!$E:$E,$A43)</f>
        <v>3568.25</v>
      </c>
      <c r="H43" s="10">
        <f>SUMIFS(Receipts_Payments!$G:$G,Receipts_Payments!$A:$A,"&gt;="&amp;H$36,Receipts_Payments!$A:$A,"&lt;"&amp;I$36,Receipts_Payments!$E:$E,$A43)</f>
        <v>0</v>
      </c>
      <c r="I43" s="10">
        <f>SUMIFS(Receipts_Payments!$G:$G,Receipts_Payments!$A:$A,"&gt;="&amp;I$36,Receipts_Payments!$A:$A,"&lt;"&amp;J$36,Receipts_Payments!$E:$E,$A43)</f>
        <v>0</v>
      </c>
      <c r="J43" s="10">
        <f>SUMIFS(Receipts_Payments!$G:$G,Receipts_Payments!$A:$A,"&gt;="&amp;J$36,Receipts_Payments!$A:$A,"&lt;"&amp;K$36,Receipts_Payments!$E:$E,$A43)</f>
        <v>0</v>
      </c>
      <c r="K43" s="10">
        <f>SUMIFS(Receipts_Payments!$G:$G,Receipts_Payments!$A:$A,"&gt;="&amp;K$36,Receipts_Payments!$A:$A,"&lt;"&amp;L$36,Receipts_Payments!$E:$E,$A43)</f>
        <v>0</v>
      </c>
      <c r="L43" s="10">
        <f>SUMIFS(Receipts_Payments!$G:$G,Receipts_Payments!$A:$A,"&gt;="&amp;L$36,Receipts_Payments!$A:$A,"&lt;"&amp;M$36,Receipts_Payments!$E:$E,$A43)</f>
        <v>0</v>
      </c>
      <c r="M43" s="10">
        <f>SUMIFS(Receipts_Payments!$G:$G,Receipts_Payments!$A:$A,"&gt;="&amp;M$36,Receipts_Payments!$A:$A,"&lt;"&amp;#REF!,Receipts_Payments!$E:$E,$A43)</f>
        <v>0</v>
      </c>
      <c r="N43" s="10">
        <f t="shared" si="3"/>
        <v>7136.5</v>
      </c>
      <c r="O43" s="10">
        <v>7136.5</v>
      </c>
      <c r="P43" s="10">
        <f t="shared" si="4"/>
        <v>0</v>
      </c>
    </row>
    <row r="44" spans="1:17" x14ac:dyDescent="0.3">
      <c r="A44" s="9" t="s">
        <v>30</v>
      </c>
      <c r="B44" s="10">
        <f>SUMIFS(Receipts_Payments!$G:$G,Receipts_Payments!$A:$A,"&gt;="&amp;B$36,Receipts_Payments!$A:$A,"&lt;"&amp;C$36,Receipts_Payments!$E:$E,$A44)</f>
        <v>0</v>
      </c>
      <c r="C44" s="10">
        <f>SUMIFS(Receipts_Payments!$G:$G,Receipts_Payments!$A:$A,"&gt;="&amp;C$36,Receipts_Payments!$A:$A,"&lt;"&amp;D$36,Receipts_Payments!$E:$E,$A44)</f>
        <v>0</v>
      </c>
      <c r="D44" s="10">
        <f>SUMIFS(Receipts_Payments!$G:$G,Receipts_Payments!$A:$A,"&gt;="&amp;D$36,Receipts_Payments!$A:$A,"&lt;"&amp;E$36,Receipts_Payments!$E:$E,$A44)</f>
        <v>0</v>
      </c>
      <c r="E44" s="10">
        <f>SUMIFS(Receipts_Payments!$G:$G,Receipts_Payments!$A:$A,"&gt;="&amp;E$36,Receipts_Payments!$A:$A,"&lt;"&amp;F$36,Receipts_Payments!$E:$E,$A44)</f>
        <v>0</v>
      </c>
      <c r="F44" s="10">
        <f>SUMIFS(Receipts_Payments!$G:$G,Receipts_Payments!$A:$A,"&gt;="&amp;F$36,Receipts_Payments!$A:$A,"&lt;"&amp;G$36,Receipts_Payments!$E:$E,$A44)</f>
        <v>0</v>
      </c>
      <c r="G44" s="10">
        <f>SUMIFS(Receipts_Payments!$G:$G,Receipts_Payments!$A:$A,"&gt;="&amp;G$36,Receipts_Payments!$A:$A,"&lt;"&amp;H$36,Receipts_Payments!$E:$E,$A44)</f>
        <v>0</v>
      </c>
      <c r="H44" s="10">
        <f>SUMIFS(Receipts_Payments!$G:$G,Receipts_Payments!$A:$A,"&gt;="&amp;H$36,Receipts_Payments!$A:$A,"&lt;"&amp;I$36,Receipts_Payments!$E:$E,$A44)</f>
        <v>388.39</v>
      </c>
      <c r="I44" s="10">
        <f>SUMIFS(Receipts_Payments!$G:$G,Receipts_Payments!$A:$A,"&gt;="&amp;I$36,Receipts_Payments!$A:$A,"&lt;"&amp;J$36,Receipts_Payments!$E:$E,$A44)</f>
        <v>0</v>
      </c>
      <c r="J44" s="10">
        <f>SUMIFS(Receipts_Payments!$G:$G,Receipts_Payments!$A:$A,"&gt;="&amp;J$36,Receipts_Payments!$A:$A,"&lt;"&amp;K$36,Receipts_Payments!$E:$E,$A44)</f>
        <v>0</v>
      </c>
      <c r="K44" s="10">
        <f>SUMIFS(Receipts_Payments!$G:$G,Receipts_Payments!$A:$A,"&gt;="&amp;K$36,Receipts_Payments!$A:$A,"&lt;"&amp;L$36,Receipts_Payments!$E:$E,$A44)</f>
        <v>0</v>
      </c>
      <c r="L44" s="10">
        <f>SUMIFS(Receipts_Payments!$G:$G,Receipts_Payments!$A:$A,"&gt;="&amp;L$36,Receipts_Payments!$A:$A,"&lt;"&amp;M$36,Receipts_Payments!$E:$E,$A44)</f>
        <v>0</v>
      </c>
      <c r="M44" s="10">
        <f>SUMIFS(Receipts_Payments!$G:$G,Receipts_Payments!$A:$A,"&gt;="&amp;M$36,Receipts_Payments!$A:$A,"&lt;"&amp;#REF!,Receipts_Payments!$E:$E,$A44)</f>
        <v>0</v>
      </c>
      <c r="N44" s="10">
        <f t="shared" si="3"/>
        <v>388.39</v>
      </c>
      <c r="O44" s="10"/>
      <c r="P44" s="10">
        <f t="shared" si="4"/>
        <v>388.39</v>
      </c>
    </row>
    <row r="45" spans="1:17" x14ac:dyDescent="0.3">
      <c r="A45" s="9" t="s">
        <v>61</v>
      </c>
      <c r="B45" s="10">
        <f>SUMIFS(Receipts_Payments!$G:$G,Receipts_Payments!$A:$A,"&gt;="&amp;B$36,Receipts_Payments!$A:$A,"&lt;"&amp;C$36,Receipts_Payments!$E:$E,$A45)</f>
        <v>0</v>
      </c>
      <c r="C45" s="10">
        <f>SUMIFS(Receipts_Payments!$G:$G,Receipts_Payments!$A:$A,"&gt;="&amp;C$36,Receipts_Payments!$A:$A,"&lt;"&amp;D$36,Receipts_Payments!$E:$E,$A45)</f>
        <v>0</v>
      </c>
      <c r="D45" s="10">
        <f>SUMIFS(Receipts_Payments!$G:$G,Receipts_Payments!$A:$A,"&gt;="&amp;D$36,Receipts_Payments!$A:$A,"&lt;"&amp;E$36,Receipts_Payments!$E:$E,$A45)</f>
        <v>0</v>
      </c>
      <c r="E45" s="10">
        <f>SUMIFS(Receipts_Payments!$G:$G,Receipts_Payments!$A:$A,"&gt;="&amp;E$36,Receipts_Payments!$A:$A,"&lt;"&amp;F$36,Receipts_Payments!$E:$E,$A45)</f>
        <v>0</v>
      </c>
      <c r="F45" s="10">
        <f>SUMIFS(Receipts_Payments!$G:$G,Receipts_Payments!$A:$A,"&gt;="&amp;F$36,Receipts_Payments!$A:$A,"&lt;"&amp;G$36,Receipts_Payments!$E:$E,$A45)</f>
        <v>0</v>
      </c>
      <c r="G45" s="10">
        <f>SUMIFS(Receipts_Payments!$G:$G,Receipts_Payments!$A:$A,"&gt;="&amp;G$36,Receipts_Payments!$A:$A,"&lt;"&amp;H$36,Receipts_Payments!$E:$E,$A45)</f>
        <v>0</v>
      </c>
      <c r="H45" s="10">
        <f>SUMIFS(Receipts_Payments!$G:$G,Receipts_Payments!$A:$A,"&gt;="&amp;H$36,Receipts_Payments!$A:$A,"&lt;"&amp;I$36,Receipts_Payments!$E:$E,$A45)</f>
        <v>0</v>
      </c>
      <c r="I45" s="10">
        <f>SUMIFS(Receipts_Payments!$G:$G,Receipts_Payments!$A:$A,"&gt;="&amp;I$36,Receipts_Payments!$A:$A,"&lt;"&amp;J$36,Receipts_Payments!$E:$E,$A45)</f>
        <v>0</v>
      </c>
      <c r="J45" s="10">
        <f>SUMIFS(Receipts_Payments!$G:$G,Receipts_Payments!$A:$A,"&gt;="&amp;J$36,Receipts_Payments!$A:$A,"&lt;"&amp;K$36,Receipts_Payments!$E:$E,$A45)</f>
        <v>0</v>
      </c>
      <c r="K45" s="10">
        <f>SUMIFS(Receipts_Payments!$G:$G,Receipts_Payments!$A:$A,"&gt;="&amp;K$36,Receipts_Payments!$A:$A,"&lt;"&amp;L$36,Receipts_Payments!$E:$E,$A45)</f>
        <v>0</v>
      </c>
      <c r="L45" s="10">
        <f>SUMIFS(Receipts_Payments!$G:$G,Receipts_Payments!$A:$A,"&gt;="&amp;L$36,Receipts_Payments!$A:$A,"&lt;"&amp;M$36,Receipts_Payments!$E:$E,$A45)</f>
        <v>888.07</v>
      </c>
      <c r="M45" s="10">
        <f>SUMIFS(Receipts_Payments!$G:$G,Receipts_Payments!$A:$A,"&gt;="&amp;M$36,Receipts_Payments!$A:$A,"&lt;"&amp;#REF!,Receipts_Payments!$E:$E,$A45)</f>
        <v>0</v>
      </c>
      <c r="N45" s="10">
        <f t="shared" si="3"/>
        <v>888.07</v>
      </c>
      <c r="O45" s="10"/>
      <c r="P45" s="10">
        <f t="shared" si="4"/>
        <v>888.07</v>
      </c>
    </row>
    <row r="46" spans="1:17" x14ac:dyDescent="0.3">
      <c r="A46" s="9" t="s">
        <v>58</v>
      </c>
      <c r="B46" s="10">
        <f>SUMIFS(Receipts_Payments!$G:$G,Receipts_Payments!$A:$A,"&gt;="&amp;B$36,Receipts_Payments!$A:$A,"&lt;"&amp;C$36,Receipts_Payments!$E:$E,$A46)</f>
        <v>0</v>
      </c>
      <c r="C46" s="10">
        <f>SUMIFS(Receipts_Payments!$G:$G,Receipts_Payments!$A:$A,"&gt;="&amp;C$36,Receipts_Payments!$A:$A,"&lt;"&amp;D$36,Receipts_Payments!$E:$E,$A46)</f>
        <v>0</v>
      </c>
      <c r="D46" s="10">
        <f>SUMIFS(Receipts_Payments!$G:$G,Receipts_Payments!$A:$A,"&gt;="&amp;D$36,Receipts_Payments!$A:$A,"&lt;"&amp;E$36,Receipts_Payments!$E:$E,$A46)</f>
        <v>1389</v>
      </c>
      <c r="E46" s="10">
        <f>SUMIFS(Receipts_Payments!$G:$G,Receipts_Payments!$A:$A,"&gt;="&amp;E$36,Receipts_Payments!$A:$A,"&lt;"&amp;F$36,Receipts_Payments!$E:$E,$A46)</f>
        <v>0</v>
      </c>
      <c r="F46" s="10">
        <f>SUMIFS(Receipts_Payments!$G:$G,Receipts_Payments!$A:$A,"&gt;="&amp;F$36,Receipts_Payments!$A:$A,"&lt;"&amp;G$36,Receipts_Payments!$E:$E,$A46)</f>
        <v>0</v>
      </c>
      <c r="G46" s="10">
        <f>SUMIFS(Receipts_Payments!$G:$G,Receipts_Payments!$A:$A,"&gt;="&amp;G$36,Receipts_Payments!$A:$A,"&lt;"&amp;H$36,Receipts_Payments!$E:$E,$A46)</f>
        <v>0</v>
      </c>
      <c r="H46" s="10">
        <f>SUMIFS(Receipts_Payments!$G:$G,Receipts_Payments!$A:$A,"&gt;="&amp;H$36,Receipts_Payments!$A:$A,"&lt;"&amp;I$36,Receipts_Payments!$E:$E,$A46)</f>
        <v>0</v>
      </c>
      <c r="I46" s="10">
        <f>SUMIFS(Receipts_Payments!$G:$G,Receipts_Payments!$A:$A,"&gt;="&amp;I$36,Receipts_Payments!$A:$A,"&lt;"&amp;J$36,Receipts_Payments!$E:$E,$A46)</f>
        <v>0</v>
      </c>
      <c r="J46" s="10">
        <f>SUMIFS(Receipts_Payments!$G:$G,Receipts_Payments!$A:$A,"&gt;="&amp;J$36,Receipts_Payments!$A:$A,"&lt;"&amp;K$36,Receipts_Payments!$E:$E,$A46)</f>
        <v>0</v>
      </c>
      <c r="K46" s="10">
        <f>SUMIFS(Receipts_Payments!$G:$G,Receipts_Payments!$A:$A,"&gt;="&amp;K$36,Receipts_Payments!$A:$A,"&lt;"&amp;L$36,Receipts_Payments!$E:$E,$A46)</f>
        <v>0</v>
      </c>
      <c r="L46" s="10">
        <f>SUMIFS(Receipts_Payments!$G:$G,Receipts_Payments!$A:$A,"&gt;="&amp;L$36,Receipts_Payments!$A:$A,"&lt;"&amp;M$36,Receipts_Payments!$E:$E,$A46)</f>
        <v>0</v>
      </c>
      <c r="M46" s="10">
        <f>SUMIFS(Receipts_Payments!$G:$G,Receipts_Payments!$A:$A,"&gt;="&amp;M$36,Receipts_Payments!$A:$A,"&lt;"&amp;#REF!,Receipts_Payments!$E:$E,$A46)</f>
        <v>0</v>
      </c>
      <c r="N46" s="10">
        <f t="shared" si="3"/>
        <v>1389</v>
      </c>
      <c r="O46" s="10">
        <v>1389</v>
      </c>
      <c r="P46" s="10">
        <f t="shared" si="4"/>
        <v>0</v>
      </c>
    </row>
    <row r="47" spans="1:17" ht="14.25" customHeight="1" x14ac:dyDescent="0.3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7" x14ac:dyDescent="0.3">
      <c r="A48" s="9" t="s">
        <v>18</v>
      </c>
      <c r="B48" s="15">
        <f t="shared" ref="B48:M48" si="5">SUM(B37:B47)</f>
        <v>3568.25</v>
      </c>
      <c r="C48" s="15">
        <f t="shared" si="5"/>
        <v>0</v>
      </c>
      <c r="D48" s="15">
        <f t="shared" si="5"/>
        <v>1389</v>
      </c>
      <c r="E48" s="15">
        <f t="shared" si="5"/>
        <v>60</v>
      </c>
      <c r="F48" s="15">
        <f t="shared" si="5"/>
        <v>0</v>
      </c>
      <c r="G48" s="15">
        <f t="shared" si="5"/>
        <v>6643.25</v>
      </c>
      <c r="H48" s="15">
        <f t="shared" si="5"/>
        <v>448.39</v>
      </c>
      <c r="I48" s="15">
        <f t="shared" si="5"/>
        <v>0</v>
      </c>
      <c r="J48" s="15">
        <f t="shared" si="5"/>
        <v>45</v>
      </c>
      <c r="K48" s="15">
        <f t="shared" si="5"/>
        <v>40</v>
      </c>
      <c r="L48" s="15">
        <f t="shared" si="5"/>
        <v>888.07</v>
      </c>
      <c r="M48" s="15">
        <f t="shared" si="5"/>
        <v>1500</v>
      </c>
      <c r="N48" s="15">
        <f>SUM(N37:N47)</f>
        <v>14581.96</v>
      </c>
      <c r="O48" s="15"/>
      <c r="P48" s="15">
        <f>SUM(P37:P47)</f>
        <v>6056.46</v>
      </c>
    </row>
  </sheetData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2"/>
  <sheetViews>
    <sheetView workbookViewId="0">
      <selection activeCell="D2" sqref="D2"/>
    </sheetView>
  </sheetViews>
  <sheetFormatPr defaultRowHeight="14.4" x14ac:dyDescent="0.3"/>
  <cols>
    <col min="1" max="1" width="50.44140625" bestFit="1" customWidth="1"/>
    <col min="3" max="3" width="17.33203125" bestFit="1" customWidth="1"/>
    <col min="4" max="4" width="13.109375" bestFit="1" customWidth="1"/>
    <col min="5" max="5" width="10" bestFit="1" customWidth="1"/>
  </cols>
  <sheetData>
    <row r="1" spans="1:9" x14ac:dyDescent="0.3">
      <c r="A1" s="18" t="s">
        <v>148</v>
      </c>
      <c r="B1" s="19"/>
      <c r="C1" s="19"/>
    </row>
    <row r="2" spans="1:9" x14ac:dyDescent="0.3">
      <c r="A2" s="18"/>
      <c r="B2" s="19"/>
      <c r="C2" s="19"/>
    </row>
    <row r="3" spans="1:9" x14ac:dyDescent="0.3">
      <c r="A3" s="19"/>
      <c r="B3" s="19"/>
      <c r="C3" s="19"/>
    </row>
    <row r="4" spans="1:9" x14ac:dyDescent="0.3">
      <c r="A4" s="18" t="s">
        <v>40</v>
      </c>
      <c r="B4" s="18"/>
      <c r="C4" s="20" t="s">
        <v>41</v>
      </c>
      <c r="E4" s="1" t="s">
        <v>41</v>
      </c>
      <c r="G4" s="1" t="s">
        <v>114</v>
      </c>
      <c r="I4" s="1"/>
    </row>
    <row r="5" spans="1:9" x14ac:dyDescent="0.3">
      <c r="A5" s="18"/>
      <c r="B5" s="18"/>
      <c r="C5" s="20"/>
      <c r="E5" s="1" t="s">
        <v>65</v>
      </c>
      <c r="G5" s="1" t="s">
        <v>17</v>
      </c>
    </row>
    <row r="6" spans="1:9" x14ac:dyDescent="0.3">
      <c r="A6" s="18"/>
      <c r="B6" s="18"/>
      <c r="C6" s="18"/>
    </row>
    <row r="7" spans="1:9" x14ac:dyDescent="0.3">
      <c r="A7" s="19" t="s">
        <v>23</v>
      </c>
      <c r="B7" s="21"/>
      <c r="C7" s="21">
        <v>150</v>
      </c>
      <c r="E7" s="41">
        <v>0</v>
      </c>
    </row>
    <row r="8" spans="1:9" x14ac:dyDescent="0.3">
      <c r="A8" s="19" t="s">
        <v>36</v>
      </c>
      <c r="B8" s="21"/>
      <c r="C8" s="21">
        <v>2080</v>
      </c>
      <c r="E8" s="41">
        <v>1708.5</v>
      </c>
    </row>
    <row r="9" spans="1:9" x14ac:dyDescent="0.3">
      <c r="A9" s="19" t="s">
        <v>37</v>
      </c>
      <c r="B9" s="21"/>
      <c r="C9" s="21">
        <v>0</v>
      </c>
      <c r="E9" s="41">
        <v>0</v>
      </c>
    </row>
    <row r="10" spans="1:9" x14ac:dyDescent="0.3">
      <c r="A10" s="19" t="s">
        <v>38</v>
      </c>
      <c r="B10" s="21"/>
      <c r="C10" s="21">
        <v>0</v>
      </c>
      <c r="E10" s="41">
        <v>388.82</v>
      </c>
    </row>
    <row r="11" spans="1:9" x14ac:dyDescent="0.3">
      <c r="A11" s="19" t="s">
        <v>42</v>
      </c>
      <c r="B11" s="21"/>
      <c r="C11" s="21">
        <v>300</v>
      </c>
      <c r="E11" s="41">
        <v>68.2</v>
      </c>
    </row>
    <row r="12" spans="1:9" x14ac:dyDescent="0.3">
      <c r="A12" s="19" t="s">
        <v>43</v>
      </c>
      <c r="B12" s="19"/>
      <c r="C12" s="21">
        <v>0</v>
      </c>
      <c r="E12" s="41">
        <v>0</v>
      </c>
    </row>
    <row r="13" spans="1:9" x14ac:dyDescent="0.3">
      <c r="A13" s="19" t="s">
        <v>25</v>
      </c>
      <c r="B13" s="19"/>
      <c r="C13" s="21">
        <v>0</v>
      </c>
      <c r="E13" s="41">
        <v>1</v>
      </c>
    </row>
    <row r="14" spans="1:9" x14ac:dyDescent="0.3">
      <c r="A14" s="19" t="s">
        <v>33</v>
      </c>
      <c r="B14" s="19"/>
      <c r="C14" s="21">
        <v>220</v>
      </c>
      <c r="D14" t="s">
        <v>132</v>
      </c>
      <c r="E14" s="41">
        <v>0</v>
      </c>
    </row>
    <row r="15" spans="1:9" x14ac:dyDescent="0.3">
      <c r="A15" s="19" t="s">
        <v>27</v>
      </c>
      <c r="B15" s="19"/>
      <c r="C15" s="21">
        <v>75</v>
      </c>
      <c r="E15" s="41">
        <v>0</v>
      </c>
    </row>
    <row r="16" spans="1:9" x14ac:dyDescent="0.3">
      <c r="A16" s="19" t="s">
        <v>59</v>
      </c>
      <c r="B16" s="19"/>
      <c r="C16" s="21">
        <v>1000</v>
      </c>
      <c r="E16" s="41">
        <v>0</v>
      </c>
    </row>
    <row r="17" spans="1:5" x14ac:dyDescent="0.3">
      <c r="A17" s="19" t="s">
        <v>28</v>
      </c>
      <c r="B17" s="19"/>
      <c r="C17" s="21">
        <v>200</v>
      </c>
      <c r="E17" s="41">
        <v>240</v>
      </c>
    </row>
    <row r="18" spans="1:5" x14ac:dyDescent="0.3">
      <c r="A18" s="19" t="s">
        <v>44</v>
      </c>
      <c r="B18" s="19"/>
      <c r="C18" s="21">
        <v>400</v>
      </c>
      <c r="E18" s="41">
        <v>410.72</v>
      </c>
    </row>
    <row r="19" spans="1:5" x14ac:dyDescent="0.3">
      <c r="A19" s="19" t="s">
        <v>85</v>
      </c>
      <c r="B19" s="19"/>
      <c r="C19" s="21">
        <v>1250</v>
      </c>
      <c r="E19" s="41">
        <v>1036</v>
      </c>
    </row>
    <row r="20" spans="1:5" x14ac:dyDescent="0.3">
      <c r="A20" s="19" t="s">
        <v>22</v>
      </c>
      <c r="B20" s="19"/>
      <c r="C20" s="21">
        <v>0</v>
      </c>
      <c r="E20" s="41">
        <v>1664.07</v>
      </c>
    </row>
    <row r="21" spans="1:5" x14ac:dyDescent="0.3">
      <c r="A21" s="19" t="s">
        <v>53</v>
      </c>
      <c r="B21" s="19"/>
      <c r="C21" s="21">
        <v>400</v>
      </c>
      <c r="E21" s="41">
        <v>450</v>
      </c>
    </row>
    <row r="22" spans="1:5" x14ac:dyDescent="0.3">
      <c r="A22" s="19" t="s">
        <v>54</v>
      </c>
      <c r="B22" s="19"/>
      <c r="C22" s="21">
        <v>650</v>
      </c>
      <c r="E22" s="41">
        <v>3069.38</v>
      </c>
    </row>
    <row r="23" spans="1:5" x14ac:dyDescent="0.3">
      <c r="A23" s="19" t="s">
        <v>55</v>
      </c>
      <c r="B23" s="19"/>
      <c r="C23" s="21">
        <v>50</v>
      </c>
      <c r="E23" s="41">
        <v>68</v>
      </c>
    </row>
    <row r="24" spans="1:5" x14ac:dyDescent="0.3">
      <c r="A24" s="19" t="s">
        <v>56</v>
      </c>
      <c r="B24" s="19"/>
      <c r="C24" s="21">
        <v>100</v>
      </c>
      <c r="E24" s="41">
        <v>105</v>
      </c>
    </row>
    <row r="25" spans="1:5" x14ac:dyDescent="0.3">
      <c r="A25" s="19" t="s">
        <v>29</v>
      </c>
      <c r="B25" s="19"/>
      <c r="C25" s="21">
        <v>182</v>
      </c>
      <c r="E25" s="41">
        <v>242.52</v>
      </c>
    </row>
    <row r="26" spans="1:5" x14ac:dyDescent="0.3">
      <c r="A26" s="19" t="s">
        <v>58</v>
      </c>
      <c r="B26" s="19"/>
      <c r="C26" s="21">
        <v>1500</v>
      </c>
      <c r="E26" s="41">
        <v>2908.4</v>
      </c>
    </row>
    <row r="27" spans="1:5" x14ac:dyDescent="0.3">
      <c r="A27" s="19" t="s">
        <v>14</v>
      </c>
      <c r="B27" s="19"/>
      <c r="C27" s="21">
        <v>300</v>
      </c>
      <c r="E27" s="41">
        <v>25</v>
      </c>
    </row>
    <row r="28" spans="1:5" x14ac:dyDescent="0.3">
      <c r="A28" s="19" t="s">
        <v>57</v>
      </c>
      <c r="B28" s="19"/>
      <c r="C28" s="21">
        <v>600</v>
      </c>
      <c r="E28" s="41">
        <v>630</v>
      </c>
    </row>
    <row r="29" spans="1:5" x14ac:dyDescent="0.3">
      <c r="A29" s="19" t="s">
        <v>64</v>
      </c>
      <c r="B29" s="19"/>
      <c r="C29" s="21">
        <v>1200</v>
      </c>
      <c r="E29" s="41">
        <v>1200</v>
      </c>
    </row>
    <row r="30" spans="1:5" x14ac:dyDescent="0.3">
      <c r="A30" s="19" t="s">
        <v>61</v>
      </c>
      <c r="B30" s="19"/>
      <c r="C30" s="21">
        <v>75</v>
      </c>
      <c r="E30" s="41">
        <v>0</v>
      </c>
    </row>
    <row r="31" spans="1:5" x14ac:dyDescent="0.3">
      <c r="A31" s="19"/>
      <c r="B31" s="19"/>
      <c r="C31" s="21"/>
    </row>
    <row r="32" spans="1:5" x14ac:dyDescent="0.3">
      <c r="A32" s="19"/>
      <c r="B32" s="19"/>
      <c r="C32" s="21"/>
    </row>
    <row r="33" spans="1:5" x14ac:dyDescent="0.3">
      <c r="A33" s="18" t="s">
        <v>45</v>
      </c>
      <c r="B33" s="18"/>
      <c r="C33" s="21">
        <f>SUM(C7:C32)</f>
        <v>10732</v>
      </c>
      <c r="E33" s="41">
        <f>SUM(E7:E32)</f>
        <v>14215.609999999999</v>
      </c>
    </row>
    <row r="35" spans="1:5" x14ac:dyDescent="0.3">
      <c r="A35" s="18" t="s">
        <v>46</v>
      </c>
      <c r="B35" s="18"/>
      <c r="C35" s="20" t="s">
        <v>41</v>
      </c>
    </row>
    <row r="36" spans="1:5" x14ac:dyDescent="0.3">
      <c r="A36" s="22"/>
      <c r="B36" s="22"/>
      <c r="C36" s="23"/>
    </row>
    <row r="37" spans="1:5" x14ac:dyDescent="0.3">
      <c r="A37" s="22"/>
      <c r="B37" s="22"/>
      <c r="C37" s="24"/>
    </row>
    <row r="38" spans="1:5" x14ac:dyDescent="0.3">
      <c r="A38" s="19" t="s">
        <v>30</v>
      </c>
      <c r="B38" s="19"/>
      <c r="C38" s="21">
        <v>388.39</v>
      </c>
      <c r="E38" s="41">
        <v>388.39</v>
      </c>
    </row>
    <row r="39" spans="1:5" x14ac:dyDescent="0.3">
      <c r="A39" s="19" t="s">
        <v>85</v>
      </c>
      <c r="B39" s="19"/>
      <c r="C39" s="21"/>
      <c r="E39" s="41">
        <v>280</v>
      </c>
    </row>
    <row r="40" spans="1:5" x14ac:dyDescent="0.3">
      <c r="A40" s="19" t="s">
        <v>31</v>
      </c>
      <c r="B40" s="19"/>
      <c r="C40" s="21">
        <v>59.31</v>
      </c>
      <c r="E40" s="41">
        <v>23.27</v>
      </c>
    </row>
    <row r="41" spans="1:5" x14ac:dyDescent="0.3">
      <c r="A41" s="19" t="s">
        <v>61</v>
      </c>
      <c r="B41" s="19"/>
      <c r="C41" s="21"/>
      <c r="E41" s="41">
        <v>888.07</v>
      </c>
    </row>
    <row r="42" spans="1:5" x14ac:dyDescent="0.3">
      <c r="A42" s="19" t="s">
        <v>58</v>
      </c>
      <c r="B42" s="19"/>
      <c r="C42" s="21">
        <v>1389</v>
      </c>
      <c r="E42" s="41">
        <v>1389</v>
      </c>
    </row>
    <row r="43" spans="1:5" x14ac:dyDescent="0.3">
      <c r="A43" s="19" t="s">
        <v>22</v>
      </c>
      <c r="B43" s="19"/>
      <c r="C43" s="21"/>
      <c r="E43" s="41"/>
    </row>
    <row r="44" spans="1:5" x14ac:dyDescent="0.3">
      <c r="A44" s="19" t="s">
        <v>34</v>
      </c>
      <c r="B44" s="19"/>
      <c r="C44" s="21"/>
    </row>
    <row r="45" spans="1:5" x14ac:dyDescent="0.3">
      <c r="A45" s="19"/>
      <c r="B45" s="19"/>
      <c r="C45" s="21"/>
    </row>
    <row r="46" spans="1:5" x14ac:dyDescent="0.3">
      <c r="A46" s="18" t="s">
        <v>47</v>
      </c>
      <c r="B46" s="18"/>
      <c r="C46" s="21">
        <f>SUM(C38:C45)</f>
        <v>1836.7</v>
      </c>
      <c r="E46" s="41">
        <f>SUM(E38:E45)</f>
        <v>2968.73</v>
      </c>
    </row>
    <row r="48" spans="1:5" x14ac:dyDescent="0.3">
      <c r="A48" s="19" t="s">
        <v>13</v>
      </c>
      <c r="B48" s="19"/>
      <c r="C48" s="21">
        <v>7136.5</v>
      </c>
      <c r="E48" s="41">
        <v>7136.5</v>
      </c>
    </row>
    <row r="49" spans="1:5" x14ac:dyDescent="0.3">
      <c r="A49" s="19"/>
      <c r="B49" s="19"/>
      <c r="C49" s="21"/>
    </row>
    <row r="50" spans="1:5" x14ac:dyDescent="0.3">
      <c r="A50" s="18" t="s">
        <v>45</v>
      </c>
      <c r="B50" s="18"/>
      <c r="C50" s="21">
        <f>SUM(C46:C49)</f>
        <v>8973.2000000000007</v>
      </c>
      <c r="E50" s="41">
        <f>+SUM(E46:E49)</f>
        <v>10105.23</v>
      </c>
    </row>
    <row r="51" spans="1:5" x14ac:dyDescent="0.3">
      <c r="A51" s="18"/>
      <c r="B51" s="19"/>
      <c r="C51" s="21"/>
    </row>
    <row r="52" spans="1:5" x14ac:dyDescent="0.3">
      <c r="A52" s="18" t="s">
        <v>48</v>
      </c>
      <c r="B52" s="18"/>
      <c r="C52" s="21">
        <f>SUM(C50-C33)</f>
        <v>-1758.7999999999993</v>
      </c>
      <c r="E52" s="41">
        <f>SUM(E50-E33)</f>
        <v>-4110.3799999999992</v>
      </c>
    </row>
  </sheetData>
  <pageMargins left="0.7" right="0.7" top="0.75" bottom="0.75" header="0.3" footer="0.3"/>
  <pageSetup paperSize="9" scale="6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Control</vt:lpstr>
      <vt:lpstr>Receipts_Payments</vt:lpstr>
      <vt:lpstr>Monthly_Analysis</vt:lpstr>
      <vt:lpstr>Budget 18-19</vt:lpstr>
      <vt:lpstr>Receipts_Payments!Print_Area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Meech</dc:creator>
  <cp:lastModifiedBy>mpcclerk</cp:lastModifiedBy>
  <cp:lastPrinted>2018-04-18T13:07:51Z</cp:lastPrinted>
  <dcterms:created xsi:type="dcterms:W3CDTF">2015-06-29T19:20:43Z</dcterms:created>
  <dcterms:modified xsi:type="dcterms:W3CDTF">2018-05-19T14:46:35Z</dcterms:modified>
</cp:coreProperties>
</file>